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05" yWindow="-165" windowWidth="28065" windowHeight="12300" tabRatio="948"/>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E123" i="18" l="1"/>
  <c r="D123" i="18"/>
  <c r="E105" i="18"/>
  <c r="D105" i="18"/>
  <c r="E96" i="18"/>
  <c r="D96" i="18"/>
  <c r="E95" i="18"/>
  <c r="E94" i="18"/>
  <c r="J91" i="18"/>
  <c r="I91" i="18"/>
  <c r="H91" i="18"/>
  <c r="F91" i="18"/>
  <c r="E91" i="18"/>
  <c r="D91" i="18"/>
  <c r="L90" i="18"/>
  <c r="L91" i="18" s="1"/>
  <c r="H58" i="18"/>
  <c r="I53" i="18"/>
  <c r="I54" i="18" s="1"/>
  <c r="M45" i="18"/>
  <c r="M42" i="18"/>
  <c r="I42" i="18"/>
  <c r="E42" i="18"/>
  <c r="D42" i="18"/>
  <c r="M41" i="18"/>
  <c r="F59" i="18" s="1"/>
  <c r="K36" i="18"/>
  <c r="L36" i="18" s="1"/>
  <c r="E36" i="18"/>
  <c r="D36" i="18"/>
  <c r="E35" i="18"/>
  <c r="E34" i="18"/>
  <c r="K31" i="18"/>
  <c r="L28" i="18" s="1"/>
  <c r="E30" i="18"/>
  <c r="D30" i="18"/>
  <c r="L29" i="18"/>
  <c r="E29" i="18"/>
  <c r="E28" i="18"/>
  <c r="L27" i="18"/>
  <c r="E27" i="18"/>
  <c r="E26" i="18"/>
  <c r="L25" i="18"/>
  <c r="E25" i="18"/>
  <c r="E24" i="18"/>
  <c r="L23" i="18"/>
  <c r="E23" i="18"/>
  <c r="D20" i="18"/>
  <c r="L30" i="18" l="1"/>
  <c r="L34" i="18"/>
  <c r="H42" i="18"/>
  <c r="L42" i="18"/>
  <c r="E46" i="18"/>
  <c r="I46" i="18"/>
  <c r="M46" i="18"/>
  <c r="F54" i="18"/>
  <c r="G59" i="18"/>
  <c r="F46" i="18"/>
  <c r="J46" i="18"/>
  <c r="G54" i="18"/>
  <c r="D59" i="18"/>
  <c r="H59" i="18"/>
  <c r="L31" i="18"/>
  <c r="L35" i="18"/>
  <c r="F42" i="18"/>
  <c r="J42" i="18"/>
  <c r="G46" i="18"/>
  <c r="K46" i="18"/>
  <c r="D54" i="18"/>
  <c r="H54" i="18"/>
  <c r="E59" i="18"/>
  <c r="G91" i="18"/>
  <c r="K91" i="18"/>
  <c r="L24" i="18"/>
  <c r="L26" i="18"/>
  <c r="G42" i="18"/>
  <c r="K42" i="18"/>
  <c r="D46" i="18"/>
  <c r="H46" i="18"/>
  <c r="L46" i="18"/>
  <c r="E54" i="18"/>
  <c r="C230" i="9"/>
  <c r="F229" i="9" l="1"/>
  <c r="F228" i="9"/>
  <c r="F227" i="9"/>
  <c r="F226" i="9"/>
  <c r="F225" i="9"/>
  <c r="F224" i="9"/>
  <c r="F223" i="9"/>
  <c r="F222" i="9"/>
  <c r="F230" i="9" l="1"/>
  <c r="C195" i="9" l="1"/>
  <c r="F191" i="9" l="1"/>
  <c r="F187" i="9"/>
  <c r="F183" i="9"/>
  <c r="F179" i="9"/>
  <c r="F175" i="9"/>
  <c r="F171" i="9"/>
  <c r="F194" i="9"/>
  <c r="F190" i="9"/>
  <c r="F186" i="9"/>
  <c r="F182" i="9"/>
  <c r="F178" i="9"/>
  <c r="F174" i="9"/>
  <c r="F193" i="9"/>
  <c r="F189" i="9"/>
  <c r="F185" i="9"/>
  <c r="F181" i="9"/>
  <c r="F177" i="9"/>
  <c r="F173" i="9"/>
  <c r="F192" i="9"/>
  <c r="F188" i="9"/>
  <c r="F184" i="9"/>
  <c r="F180" i="9"/>
  <c r="F176" i="9"/>
  <c r="F172" i="9"/>
  <c r="F107" i="9"/>
  <c r="D107" i="9"/>
  <c r="C107" i="9"/>
  <c r="F195" i="9" l="1"/>
  <c r="B271" i="9"/>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3" i="25" l="1"/>
  <c r="G122" i="25"/>
  <c r="F206" i="25"/>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3" i="25" l="1"/>
  <c r="F122"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G191" i="9" l="1"/>
  <c r="G187" i="9"/>
  <c r="G183" i="9"/>
  <c r="G179" i="9"/>
  <c r="G175" i="9"/>
  <c r="G171" i="9"/>
  <c r="G194" i="9"/>
  <c r="G190" i="9"/>
  <c r="G186" i="9"/>
  <c r="G182" i="9"/>
  <c r="G178" i="9"/>
  <c r="G174" i="9"/>
  <c r="G193" i="9"/>
  <c r="G189" i="9"/>
  <c r="G185" i="9"/>
  <c r="G181" i="9"/>
  <c r="G177" i="9"/>
  <c r="G173" i="9"/>
  <c r="G192" i="9"/>
  <c r="G188" i="9"/>
  <c r="G184" i="9"/>
  <c r="G180" i="9"/>
  <c r="G176" i="9"/>
  <c r="G172" i="9"/>
  <c r="F12" i="9"/>
  <c r="F15" i="9" s="1"/>
  <c r="G195" i="9" l="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<sst xmlns="http://schemas.openxmlformats.org/spreadsheetml/2006/main" count="1701" uniqueCount="1126">
  <si>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</si>
  <si>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</si>
  <si>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</si>
  <si>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</si>
  <si>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</si>
  <si>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</si>
  <si>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</si>
  <si>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</si>
  <si>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</si>
  <si>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</si>
  <si>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</si>
  <si>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</si>
  <si>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</si>
  <si>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</si>
  <si>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</si>
  <si>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</si>
  <si>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</si>
  <si>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</si>
  <si>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</si>
  <si>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</si>
  <si>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</si>
  <si>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</si>
  <si>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</si>
  <si>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</si>
  <si>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</si>
  <si>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</si>
  <si>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</si>
  <si>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</si>
  <si>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</si>
  <si>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</si>
  <si>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</si>
  <si>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</si>
  <si>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</si>
  <si>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</si>
  <si>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</si>
  <si>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</si>
  <si>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</si>
  <si>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</si>
  <si>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</si>
  <si>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</si>
  <si>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</si>
  <si>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</si>
  <si>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</si>
  <si>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</si>
  <si>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</si>
  <si>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</si>
  <si>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</si>
  <si>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</si>
  <si>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</si>
  <si>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</si>
  <si>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</si>
  <si>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</si>
  <si>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</si>
  <si>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</si>
  <si>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</si>
  <si>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</si>
  <si>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</si>
  <si>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</si>
  <si>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</si>
  <si>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</si>
  <si>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</si>
  <si>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</si>
  <si>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</si>
  <si>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</si>
  <si>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</si>
  <si>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</si>
  <si>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</si>
  <si>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</si>
  <si>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</si>
  <si>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</si>
  <si>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</si>
  <si>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</si>
  <si>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</si>
  <si>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</si>
  <si>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</si>
  <si>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</si>
  <si>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</si>
  <si>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</si>
  <si>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</si>
  <si>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</si>
  <si>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</si>
  <si>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</si>
  <si>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</si>
  <si>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</si>
  <si>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</si>
  <si>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</si>
  <si>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</si>
  <si>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</si>
  <si>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</si>
  <si>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</si>
  <si>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</si>
  <si>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</si>
  <si>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</si>
  <si>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</si>
  <si>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</si>
  <si>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</si>
  <si>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</si>
  <si>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</si>
  <si>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</si>
  <si>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</si>
  <si>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</si>
  <si>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</si>
  <si>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</si>
  <si>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</si>
  <si>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</si>
  <si>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</si>
  <si>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</si>
  <si>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</si>
  <si>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</si>
  <si>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</si>
  <si>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</si>
  <si>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</si>
  <si>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</si>
  <si>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</si>
  <si>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</si>
  <si>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</si>
  <si>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</si>
  <si>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</si>
  <si>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</si>
  <si>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</si>
  <si>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</si>
  <si>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</si>
  <si>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</si>
  <si>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</si>
  <si>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</si>
  <si>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</si>
  <si>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</si>
  <si>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</si>
  <si>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</si>
  <si>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</si>
  <si>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</si>
  <si>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</si>
  <si>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</si>
  <si>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</si>
  <si>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</si>
  <si>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</si>
  <si>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</si>
  <si>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</si>
  <si>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</si>
  <si>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</si>
  <si>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</si>
  <si>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</si>
  <si>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</si>
  <si>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</si>
  <si>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</si>
  <si>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</si>
  <si>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</si>
  <si>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</si>
  <si>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</si>
  <si>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</si>
  <si>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</si>
  <si>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</si>
  <si>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</si>
  <si>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</si>
  <si>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</si>
  <si>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</si>
  <si>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</si>
  <si>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</si>
  <si>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</si>
  <si>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</si>
  <si>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</si>
  <si>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</si>
  <si>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</si>
  <si>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</si>
  <si>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</si>
  <si>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</si>
  <si>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</si>
  <si>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</si>
  <si>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</si>
  <si>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</si>
  <si>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</si>
  <si>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</si>
  <si>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</si>
  <si>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</si>
  <si>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</si>
  <si>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</si>
  <si>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</si>
  <si>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</si>
  <si>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</si>
  <si>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</si>
  <si>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</si>
  <si>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</si>
  <si>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</si>
  <si>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</si>
  <si>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</si>
  <si>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</si>
  <si>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</si>
  <si>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</si>
  <si>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</si>
  <si>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</si>
  <si>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</si>
  <si>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</si>
  <si>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</si>
  <si>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</si>
  <si>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</si>
  <si>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</si>
  <si>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</si>
  <si>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</si>
  <si>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</si>
  <si>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</si>
  <si>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</si>
  <si>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</si>
  <si>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</si>
  <si>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</si>
  <si>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</si>
  <si>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</si>
  <si>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</si>
  <si>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</si>
  <si>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</si>
  <si>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</si>
  <si>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</si>
  <si>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</si>
  <si>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</si>
  <si>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</si>
  <si>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</si>
  <si>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</si>
  <si>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</si>
  <si>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</si>
  <si>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</si>
  <si>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</si>
  <si>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</si>
  <si>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</si>
  <si>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</si>
  <si>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</si>
  <si>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</si>
  <si>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</si>
  <si>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</si>
  <si>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</si>
  <si>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</si>
  <si>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</si>
  <si>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</si>
  <si>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</si>
  <si>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</si>
  <si>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</si>
  <si>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</si>
  <si>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</si>
  <si>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</si>
  <si>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</si>
  <si>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</si>
  <si>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</si>
  <si>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</si>
  <si>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</si>
  <si>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</si>
  <si>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</si>
  <si>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</si>
  <si>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</si>
  <si>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</si>
  <si>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</si>
  <si>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</si>
  <si>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</si>
  <si>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</si>
  <si>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</si>
  <si>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</si>
  <si>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</si>
  <si>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</si>
  <si>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</si>
  <si>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</si>
  <si>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</si>
  <si>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</si>
  <si>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</si>
  <si>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</si>
  <si>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</si>
  <si>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</si>
  <si>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</si>
  <si>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</si>
  <si>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</si>
  <si>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</si>
  <si>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</si>
  <si>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</si>
  <si>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</si>
  <si>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</si>
  <si>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</si>
  <si>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</si>
  <si>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</si>
  <si>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</si>
  <si>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</si>
  <si>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</si>
  <si>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</si>
  <si>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</si>
  <si>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</si>
  <si>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</si>
  <si>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</si>
  <si>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</si>
  <si>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</si>
  <si>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</si>
  <si>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</si>
  <si>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</si>
  <si>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</si>
  <si>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</si>
  <si>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</si>
  <si>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</si>
  <si>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</si>
  <si>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</si>
  <si>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</si>
  <si>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</si>
  <si>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</si>
  <si>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</si>
  <si>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</si>
  <si>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</si>
  <si>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</si>
  <si>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</si>
  <si>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</si>
  <si>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</si>
  <si>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</si>
  <si>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</si>
  <si>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</si>
  <si>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</si>
  <si>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</si>
  <si>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</si>
  <si>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</si>
  <si>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</si>
  <si>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</si>
  <si>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</si>
  <si>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</si>
  <si>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</si>
  <si>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</si>
  <si>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</si>
  <si>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</si>
  <si>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</si>
  <si>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</si>
  <si>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</si>
  <si>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</si>
  <si>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</si>
  <si>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</si>
  <si>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</si>
  <si>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</si>
  <si>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</si>
  <si>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</si>
  <si>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</si>
  <si>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</si>
  <si>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</si>
  <si>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</si>
  <si>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</si>
  <si>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</si>
  <si>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</si>
  <si>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</si>
  <si>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</si>
  <si>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</si>
  <si>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</si>
  <si>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</si>
  <si>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</si>
  <si>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</si>
  <si>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</si>
  <si>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</si>
  <si>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</si>
  <si>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</si>
  <si>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</si>
  <si>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</si>
  <si>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</si>
  <si>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</si>
  <si>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</si>
  <si>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</si>
  <si>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</si>
  <si>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</si>
  <si>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</si>
  <si>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</si>
  <si>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</si>
  <si>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</si>
  <si>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</si>
  <si>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</si>
  <si>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</si>
  <si>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</si>
  <si>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</si>
  <si>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</si>
  <si>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</si>
  <si>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</si>
  <si>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</si>
  <si>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</si>
  <si>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</si>
  <si>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</si>
  <si>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</si>
  <si>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</si>
  <si>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</si>
  <si>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</si>
  <si>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</si>
  <si>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</si>
  <si>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</si>
  <si>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</si>
  <si>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</si>
  <si>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</si>
  <si>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</si>
  <si>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</si>
  <si>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</si>
  <si>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</si>
  <si>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</si>
  <si>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</si>
  <si>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</si>
  <si>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</si>
  <si>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</si>
  <si>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</si>
  <si>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</si>
  <si>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</si>
  <si>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</si>
  <si>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</si>
  <si>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</si>
  <si>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</si>
  <si>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</si>
  <si>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</si>
  <si>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</si>
  <si>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</si>
  <si>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</si>
  <si>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</si>
  <si>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</si>
  <si>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</si>
  <si>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</si>
  <si>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</si>
  <si>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</si>
  <si>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</si>
  <si>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</si>
  <si>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</si>
  <si>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</si>
  <si>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</si>
  <si>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</si>
  <si>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</si>
  <si>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</si>
  <si>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</si>
  <si>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</si>
  <si>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</si>
  <si>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</si>
  <si>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</si>
  <si>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</si>
  <si>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</si>
  <si>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</si>
  <si>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</si>
  <si>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</si>
  <si>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</si>
  <si>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</si>
  <si>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</si>
  <si>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</si>
  <si>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</si>
  <si>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</si>
  <si>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</si>
  <si>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</si>
  <si>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</si>
  <si>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</si>
  <si>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</si>
  <si>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</si>
  <si>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</si>
  <si>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</si>
  <si>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</si>
  <si>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</si>
  <si>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</si>
  <si>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</si>
  <si>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</si>
  <si>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</si>
  <si>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</si>
  <si>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</si>
  <si>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</si>
  <si>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</si>
  <si>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</si>
  <si>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</si>
  <si>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</si>
  <si>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</si>
  <si>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</si>
  <si>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</si>
  <si>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</si>
  <si>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</si>
  <si>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</si>
  <si>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</si>
  <si>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</si>
  <si>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</si>
  <si>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</si>
  <si>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</si>
  <si>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</si>
  <si>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</si>
  <si>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</si>
  <si>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</si>
  <si>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</si>
  <si>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</si>
  <si>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</si>
  <si>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</si>
  <si>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</si>
  <si>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</si>
  <si>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</si>
  <si>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</si>
  <si>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</si>
  <si>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</si>
  <si>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</si>
  <si>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</si>
  <si>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</si>
  <si>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</si>
  <si>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</si>
  <si>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</si>
  <si>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</si>
  <si>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</si>
  <si>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</si>
  <si>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</si>
  <si>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</si>
  <si>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</si>
  <si>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</si>
  <si>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</si>
  <si>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</si>
  <si>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</si>
  <si>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</si>
  <si>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</si>
  <si>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</si>
  <si>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</si>
  <si>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</si>
  <si>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</si>
  <si>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</si>
  <si>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</si>
  <si>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</si>
  <si>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</si>
  <si>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</si>
  <si>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</si>
  <si>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</si>
  <si>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</si>
  <si>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</si>
  <si>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</si>
  <si>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</si>
  <si>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</si>
  <si>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</si>
  <si>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</si>
  <si>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</si>
  <si>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</si>
  <si>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</si>
  <si>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</si>
  <si>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</si>
  <si>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</si>
  <si>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</si>
  <si>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</si>
  <si>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</si>
  <si>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</si>
  <si>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</si>
  <si>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</si>
  <si>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</si>
  <si>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</si>
  <si>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</si>
  <si>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</si>
  <si>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</si>
  <si>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</si>
  <si>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</si>
  <si>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</si>
  <si>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</si>
  <si>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</si>
  <si>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</si>
  <si>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</si>
  <si>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</si>
  <si>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</si>
  <si>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</si>
  <si>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</si>
  <si>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</si>
  <si>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</si>
  <si>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</si>
  <si>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</si>
  <si>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</si>
  <si>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</si>
  <si>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</si>
  <si>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</si>
  <si>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</si>
  <si>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</si>
  <si>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</si>
  <si>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</si>
  <si>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</si>
  <si>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</si>
  <si>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</si>
  <si>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</si>
  <si>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</si>
  <si>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</si>
  <si>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</si>
  <si>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</si>
  <si>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</si>
  <si>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</si>
  <si>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</si>
  <si>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</si>
  <si>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</si>
  <si>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</si>
  <si>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</si>
  <si>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</si>
  <si>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</si>
  <si>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</si>
  <si>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</si>
  <si>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</si>
  <si>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</si>
  <si>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</si>
  <si>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</si>
  <si>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</si>
  <si>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</si>
  <si>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</si>
  <si>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</si>
  <si>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</si>
  <si>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</si>
  <si>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</si>
  <si>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</si>
  <si>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</si>
  <si>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</si>
  <si>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</si>
  <si>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</si>
  <si>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</si>
  <si>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</si>
  <si>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</si>
  <si>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</si>
  <si>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</si>
  <si>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</si>
  <si>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</si>
  <si>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</si>
  <si>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</si>
  <si>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</si>
  <si>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</si>
  <si>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</si>
  <si>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</si>
  <si>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</si>
  <si>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</si>
  <si>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</si>
  <si>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</si>
  <si>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</si>
  <si>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</si>
  <si>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</si>
  <si>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</si>
  <si>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</si>
  <si>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</si>
  <si>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</si>
  <si>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</si>
  <si>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</si>
  <si>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</si>
  <si>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</si>
  <si>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</si>
  <si>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</si>
  <si>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</si>
  <si>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</si>
  <si>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</si>
  <si>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</si>
  <si>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</si>
  <si>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</si>
  <si>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</si>
  <si>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</si>
  <si>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</si>
  <si>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</si>
  <si>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</si>
  <si>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</si>
  <si>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</si>
  <si>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</si>
  <si>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</si>
  <si>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</si>
  <si>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</si>
  <si>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</si>
  <si>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</si>
  <si>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</si>
  <si>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</si>
  <si>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</si>
  <si>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</si>
  <si>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</si>
  <si>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</si>
  <si>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</si>
  <si>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</si>
  <si>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</si>
  <si>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</si>
  <si>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</si>
  <si>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</si>
  <si>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</si>
  <si>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</si>
  <si>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</si>
  <si>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</si>
  <si>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</si>
  <si>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</si>
  <si>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</si>
  <si>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</si>
  <si>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</si>
  <si>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</si>
  <si>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</si>
  <si>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</si>
  <si>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</si>
  <si>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</si>
  <si>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</si>
  <si>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</si>
  <si>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</si>
  <si>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</si>
  <si>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</si>
  <si>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</si>
  <si>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</si>
  <si>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</si>
  <si>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</si>
  <si>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</si>
  <si>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</si>
  <si>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</si>
  <si>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</si>
  <si>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</si>
  <si>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</si>
  <si>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</si>
  <si>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</si>
  <si>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</si>
  <si>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</si>
  <si>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</si>
  <si>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</si>
  <si>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</si>
  <si>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</si>
  <si>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</si>
  <si>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</si>
  <si>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</si>
  <si>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</si>
  <si>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</si>
  <si>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</si>
  <si>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</si>
  <si>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</si>
  <si>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</si>
  <si>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</si>
  <si>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</si>
  <si>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</si>
  <si>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</si>
  <si>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</si>
  <si>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</si>
  <si>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</si>
  <si>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</si>
  <si>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</si>
  <si>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</si>
  <si>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</si>
  <si>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</si>
  <si>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</si>
  <si>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</si>
  <si>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</si>
  <si>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</si>
  <si>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</si>
  <si>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</si>
  <si>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</si>
  <si>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</si>
  <si>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</si>
  <si>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</si>
  <si>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</si>
  <si>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</si>
  <si>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</si>
  <si>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</si>
  <si>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</si>
  <si>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</si>
  <si>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</si>
  <si>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</si>
  <si>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</si>
  <si>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</si>
  <si>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</si>
  <si>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</si>
  <si>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</si>
  <si>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</si>
  <si>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</si>
  <si>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</si>
  <si>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</si>
  <si>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</si>
  <si>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</si>
  <si>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</si>
  <si>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</si>
  <si>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</si>
  <si>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</si>
  <si>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</si>
  <si>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</si>
  <si>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</si>
  <si>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</si>
  <si>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</si>
  <si>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</si>
  <si>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</si>
  <si>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</si>
  <si>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</si>
  <si>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</si>
  <si>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</si>
  <si>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</si>
  <si>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</si>
  <si>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</si>
  <si>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</si>
  <si>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</si>
  <si>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</si>
  <si>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</si>
  <si>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</si>
  <si>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</si>
  <si>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</si>
  <si>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</si>
  <si>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</si>
  <si>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</si>
  <si>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</si>
  <si>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</si>
  <si>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</si>
  <si>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</si>
  <si>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</si>
  <si>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</si>
  <si>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</si>
  <si>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</si>
  <si>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</si>
  <si>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</si>
  <si>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</si>
  <si>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</si>
  <si>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</si>
  <si>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</si>
  <si>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</si>
  <si>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</si>
  <si>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</si>
  <si>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</si>
  <si>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</si>
  <si>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</si>
  <si>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</si>
  <si>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</si>
  <si>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</si>
  <si>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</si>
  <si>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</si>
  <si>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</si>
  <si>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</si>
  <si>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</si>
  <si>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</si>
  <si>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</si>
  <si>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</si>
  <si>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</si>
  <si>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</si>
  <si>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</si>
  <si>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</si>
  <si>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</si>
  <si>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</si>
  <si>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</si>
  <si>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</si>
  <si>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</si>
  <si>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</si>
  <si>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</si>
  <si>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</si>
  <si>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</si>
  <si>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</si>
  <si>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</si>
  <si>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</si>
  <si>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</si>
  <si>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</si>
  <si>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</si>
  <si>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</si>
  <si>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</si>
  <si>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</si>
  <si>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</si>
  <si>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</si>
  <si>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</si>
  <si>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</si>
  <si>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</si>
  <si>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</si>
  <si>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</si>
  <si>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</si>
  <si>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</si>
  <si>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</si>
  <si>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</si>
  <si>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</si>
  <si>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</si>
  <si>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</si>
  <si>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</si>
  <si>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</si>
  <si>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</si>
  <si>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</si>
  <si>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</si>
  <si>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</si>
  <si>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</si>
  <si>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</si>
  <si>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</si>
  <si>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</si>
  <si>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</si>
  <si>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</si>
  <si>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</si>
  <si>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</si>
  <si>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</si>
  <si>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</si>
  <si>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</si>
  <si>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</si>
  <si>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</si>
  <si>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</si>
  <si>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</si>
  <si>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</si>
  <si>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</si>
  <si>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</si>
  <si>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</si>
  <si>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</si>
  <si>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</si>
  <si>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</si>
  <si>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</si>
  <si>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</si>
  <si>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</si>
  <si>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</si>
  <si>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</si>
  <si>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</si>
  <si>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</si>
  <si>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</si>
  <si>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</si>
  <si>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</si>
  <si>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</si>
  <si>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</si>
  <si>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</si>
  <si>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</si>
  <si>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</si>
  <si>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</si>
  <si>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</si>
  <si>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</si>
  <si>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</si>
  <si>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</si>
  <si>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</si>
  <si>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</si>
  <si>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</si>
  <si>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</si>
  <si>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</si>
  <si>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</si>
  <si>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</si>
  <si>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</si>
  <si>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</si>
  <si>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</si>
  <si>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</si>
  <si>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</si>
  <si>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</si>
  <si>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</si>
  <si>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</si>
  <si>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</si>
  <si>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</si>
  <si>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</si>
  <si>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</si>
  <si>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</si>
  <si>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</si>
  <si>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</si>
  <si>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</si>
  <si>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</si>
  <si>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</si>
  <si>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</si>
  <si>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</si>
  <si>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</si>
  <si>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</si>
  <si>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</si>
  <si>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</si>
  <si>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</si>
  <si>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</si>
  <si>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</si>
  <si>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</si>
  <si>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</si>
  <si>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</si>
  <si>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</si>
  <si>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</si>
  <si>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</si>
  <si>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</si>
  <si>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</si>
  <si>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</si>
  <si>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</si>
  <si>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</si>
  <si>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</si>
  <si>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</si>
  <si>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</si>
  <si>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</si>
  <si>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</si>
  <si>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</si>
  <si>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</si>
  <si>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</si>
  <si>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</si>
  <si>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</si>
  <si>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</si>
  <si>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</si>
  <si>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</si>
  <si>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</si>
  <si>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</si>
  <si>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</si>
  <si>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</si>
  <si>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</si>
  <si>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</si>
  <si>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</si>
  <si>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</si>
  <si>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</si>
  <si>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</si>
  <si>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</si>
  <si>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</si>
  <si>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</si>
  <si>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</si>
  <si>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</si>
  <si>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</si>
  <si>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</si>
  <si>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</si>
  <si>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</si>
  <si>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</si>
  <si>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</si>
  <si>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</si>
  <si>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</si>
  <si>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</si>
  <si>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</si>
  <si>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</si>
  <si>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</si>
  <si>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</si>
  <si>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</si>
  <si>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</si>
  <si>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</si>
  <si>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</si>
  <si>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</si>
  <si>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</si>
  <si>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</si>
  <si>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</si>
  <si>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</si>
  <si>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</si>
  <si>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</si>
  <si>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</si>
  <si>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</si>
  <si>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</si>
  <si>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</si>
  <si>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</si>
  <si>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</si>
  <si>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</si>
  <si>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</si>
  <si>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</si>
  <si>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</si>
  <si>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</si>
  <si>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</si>
  <si>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</si>
  <si>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</si>
  <si>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</si>
  <si>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</si>
  <si>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</si>
  <si>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</si>
  <si>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</si>
  <si>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</si>
  <si>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</si>
  <si>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</si>
  <si>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</si>
  <si>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</si>
  <si>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</si>
  <si>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</si>
  <si>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</si>
  <si>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</si>
  <si>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</si>
  <si>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</si>
  <si>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</si>
  <si>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</si>
  <si>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</si>
  <si>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</si>
  <si>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</si>
  <si>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</si>
  <si>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</si>
  <si>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</si>
  <si>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</si>
  <si>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</si>
  <si>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</si>
  <si>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</si>
  <si>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</si>
  <si>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</si>
  <si>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</si>
  <si>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</si>
  <si>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</si>
  <si>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</si>
  <si>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</si>
  <si>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</si>
  <si>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</si>
  <si>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</si>
  <si>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</si>
  <si>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</si>
  <si>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</si>
  <si>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</si>
  <si>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</si>
  <si>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</si>
  <si>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</si>
  <si>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</si>
  <si>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</si>
  <si>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</si>
  <si>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</si>
  <si>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</si>
  <si>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</si>
  <si>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</si>
  <si>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</si>
  <si>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</si>
  <si>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</si>
  <si>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</si>
  <si>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</si>
  <si>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</si>
  <si>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</si>
  <si>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</si>
  <si>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</si>
  <si>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</si>
  <si>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</si>
  <si>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</si>
  <si>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</si>
  <si>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</si>
  <si>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</si>
  <si>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</si>
  <si>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</si>
  <si>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</si>
  <si>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</si>
  <si>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</si>
  <si>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</si>
  <si>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</si>
  <si>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</si>
  <si>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</si>
  <si>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</si>
  <si>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</si>
  <si>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</si>
  <si>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</si>
  <si>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</si>
  <si>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</si>
  <si>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</si>
  <si>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</si>
  <si>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</si>
  <si>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</si>
  <si>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</si>
  <si>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</si>
  <si>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</si>
  <si>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</si>
  <si>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</si>
  <si>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</si>
  <si>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</si>
  <si>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</si>
  <si>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</si>
  <si>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</si>
  <si>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</si>
  <si>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</si>
  <si>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</si>
  <si>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</si>
  <si>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</si>
  <si>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</si>
  <si>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</si>
  <si>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</si>
  <si>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</si>
  <si>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</si>
  <si>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</si>
  <si>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</si>
  <si>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</si>
  <si>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</si>
  <si>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</si>
  <si>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</si>
  <si>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</si>
  <si>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</si>
  <si>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</si>
  <si>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</si>
  <si>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</si>
  <si>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</si>
  <si>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</si>
  <si>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</si>
  <si>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</si>
  <si>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</si>
  <si>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</si>
  <si>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</si>
  <si>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</si>
  <si>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</si>
  <si>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</si>
  <si>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</si>
  <si>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</si>
  <si>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</si>
  <si>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30/06/2018</t>
  </si>
  <si>
    <t>A-/stable</t>
  </si>
  <si>
    <t>2026-</t>
  </si>
  <si>
    <t>2023-2027</t>
  </si>
  <si>
    <t>2028-2032</t>
  </si>
  <si>
    <t>2033-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</si>
</sst>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8" fillId="8" borderId="37" xfId="1" applyNumberFormat="1" applyFont="1" applyFill="1" applyBorder="1"/>
    <xf numFmtId="3" fontId="10" fillId="8" borderId="34" xfId="1" applyNumberFormat="1" applyFont="1" applyFill="1" applyBorder="1"/>
    <xf numFmtId="3" fontId="8" fillId="8" borderId="38" xfId="1" applyNumberFormat="1" applyFont="1" applyFill="1" applyBorder="1"/>
    <xf numFmtId="3" fontId="0" fillId="0" borderId="31" xfId="0" applyNumberFormat="1" applyBorder="1"/>
    <xf numFmtId="3" fontId="0" fillId="0" borderId="28" xfId="0" applyNumberFormat="1" applyBorder="1"/>
    <xf numFmtId="3" fontId="10" fillId="8" borderId="26" xfId="117" applyNumberFormat="1" applyFill="1" applyBorder="1"/>
    <xf numFmtId="3" fontId="0" fillId="0" borderId="0" xfId="0" applyNumberFormat="1" applyFont="1" applyFill="1" applyBorder="1" applyAlignment="1">
      <alignment horizontal="center" vertical="center" wrapText="1"/>
    </xf>
    <xf numFmtId="10" fontId="8" fillId="8" borderId="14" xfId="1" applyNumberFormat="1" applyFont="1" applyFill="1" applyBorder="1"/>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8" borderId="14" xfId="0" applyFont="1" applyFill="1" applyBorder="1"/>
    <xf numFmtId="0" fontId="8" fillId="8" borderId="15" xfId="0" applyFont="1" applyFill="1" applyBorder="1"/>
    <xf numFmtId="0" fontId="10" fillId="8" borderId="16" xfId="0" applyFont="1" applyFill="1" applyBorder="1"/>
    <xf numFmtId="0" fontId="8" fillId="9" borderId="0" xfId="0" applyFont="1" applyFill="1" applyBorder="1"/>
    <xf numFmtId="0" fontId="8" fillId="8" borderId="0" xfId="0" applyFont="1" applyFill="1" applyBorder="1"/>
    <xf numFmtId="0" fontId="31" fillId="9" borderId="0"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9" borderId="14" xfId="0" applyFont="1" applyFill="1" applyBorder="1"/>
    <xf numFmtId="0" fontId="8" fillId="9" borderId="14" xfId="0" applyFont="1" applyFill="1" applyBorder="1"/>
    <xf numFmtId="3" fontId="8" fillId="8" borderId="14" xfId="0" applyNumberFormat="1" applyFont="1" applyFill="1" applyBorder="1"/>
    <xf numFmtId="0" fontId="10" fillId="8" borderId="14" xfId="0" applyFont="1" applyFill="1" applyBorder="1"/>
    <xf numFmtId="3" fontId="10" fillId="8" borderId="14" xfId="0" applyNumberFormat="1" applyFont="1" applyFill="1" applyBorder="1"/>
    <xf numFmtId="0" fontId="10" fillId="9" borderId="14" xfId="0" applyFont="1" applyFill="1" applyBorder="1" applyAlignment="1">
      <alignment wrapText="1"/>
    </xf>
    <xf numFmtId="0" fontId="10" fillId="9" borderId="14" xfId="0" applyFont="1" applyFill="1" applyBorder="1" applyAlignment="1">
      <alignment horizontal="right" wrapText="1"/>
    </xf>
    <xf numFmtId="0" fontId="8" fillId="8" borderId="14" xfId="0" applyFont="1" applyFill="1" applyBorder="1" applyAlignment="1">
      <alignment wrapText="1"/>
    </xf>
    <xf numFmtId="9" fontId="8" fillId="8" borderId="14" xfId="1" applyFont="1" applyFill="1" applyBorder="1"/>
    <xf numFmtId="0" fontId="10" fillId="8" borderId="14" xfId="0" applyFont="1" applyFill="1" applyBorder="1" applyAlignment="1">
      <alignment wrapText="1"/>
    </xf>
    <xf numFmtId="3" fontId="10" fillId="8" borderId="14" xfId="117" applyFill="1" applyBorder="1"/>
    <xf numFmtId="9" fontId="10" fillId="8" borderId="14" xfId="1" applyFont="1" applyFill="1" applyBorder="1"/>
    <xf numFmtId="3" fontId="8" fillId="8" borderId="15" xfId="0" applyNumberFormat="1" applyFont="1" applyFill="1" applyBorder="1"/>
    <xf numFmtId="0" fontId="10" fillId="8" borderId="25" xfId="0" applyFont="1" applyFill="1" applyBorder="1"/>
    <xf numFmtId="0" fontId="10" fillId="8" borderId="0" xfId="0" applyFont="1" applyFill="1" applyBorder="1" applyAlignment="1">
      <alignment wrapText="1"/>
    </xf>
    <xf numFmtId="3" fontId="8" fillId="8" borderId="0" xfId="0" applyNumberFormat="1" applyFont="1" applyFill="1" applyBorder="1"/>
    <xf numFmtId="9" fontId="10" fillId="9" borderId="14" xfId="0"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10" fillId="9" borderId="14" xfId="0" applyFont="1" applyFill="1" applyBorder="1" applyAlignment="1">
      <alignment horizontal="right"/>
    </xf>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0" fontId="32" fillId="8" borderId="0" xfId="0" applyFont="1" applyFill="1" applyBorder="1"/>
    <xf numFmtId="3" fontId="10" fillId="8" borderId="0" xfId="117" applyFill="1" applyBorder="1"/>
    <xf numFmtId="0" fontId="33" fillId="9" borderId="0" xfId="0" applyFont="1" applyFill="1" applyBorder="1"/>
    <xf numFmtId="10" fontId="10" fillId="9" borderId="14" xfId="1" applyNumberFormat="1" applyFont="1" applyFill="1" applyBorder="1" applyAlignment="1">
      <alignment horizontal="right" wrapText="1"/>
    </xf>
    <xf numFmtId="0" fontId="8" fillId="8" borderId="14" xfId="0" applyNumberFormat="1" applyFont="1" applyFill="1" applyBorder="1"/>
    <xf numFmtId="4" fontId="8" fillId="8" borderId="14" xfId="0" applyNumberFormat="1" applyFont="1" applyFill="1" applyBorder="1"/>
    <xf numFmtId="0" fontId="8" fillId="8" borderId="0" xfId="0" applyFont="1" applyFill="1" applyBorder="1" applyAlignment="1">
      <alignment wrapText="1"/>
    </xf>
    <xf numFmtId="0" fontId="8" fillId="8" borderId="0" xfId="0" applyFont="1" applyFill="1" applyBorder="1" applyAlignment="1">
      <alignment horizontal="right" wrapText="1"/>
    </xf>
    <xf numFmtId="0" fontId="8" fillId="9" borderId="14" xfId="0" applyFont="1" applyFill="1" applyBorder="1" applyAlignment="1">
      <alignment horizontal="right" wrapText="1"/>
    </xf>
    <xf numFmtId="10" fontId="8" fillId="8" borderId="0" xfId="1" applyNumberFormat="1" applyFont="1" applyFill="1" applyBorder="1"/>
    <xf numFmtId="3" fontId="8" fillId="8" borderId="14" xfId="0" applyNumberFormat="1" applyFont="1" applyFill="1" applyBorder="1" applyAlignment="1">
      <alignment horizontal="right" wrapText="1"/>
    </xf>
    <xf numFmtId="0" fontId="10" fillId="9" borderId="16" xfId="0" applyFont="1" applyFill="1" applyBorder="1" applyAlignment="1">
      <alignment wrapText="1"/>
    </xf>
    <xf numFmtId="0" fontId="10" fillId="9" borderId="26" xfId="0" applyFont="1" applyFill="1" applyBorder="1" applyAlignment="1">
      <alignment horizontal="right" wrapText="1"/>
    </xf>
    <xf numFmtId="0" fontId="8" fillId="8" borderId="16" xfId="0" applyFont="1" applyFill="1" applyBorder="1"/>
    <xf numFmtId="3" fontId="8" fillId="8" borderId="26" xfId="0" applyNumberFormat="1" applyFont="1" applyFill="1" applyBorder="1"/>
    <xf numFmtId="0" fontId="0" fillId="0" borderId="27" xfId="0" applyBorder="1"/>
    <xf numFmtId="0" fontId="0" fillId="0" borderId="30" xfId="0" applyBorder="1"/>
    <xf numFmtId="0" fontId="8" fillId="8" borderId="32" xfId="0" applyFont="1" applyFill="1" applyBorder="1"/>
    <xf numFmtId="3" fontId="10" fillId="8" borderId="33" xfId="117" applyFill="1" applyBorder="1"/>
    <xf numFmtId="0" fontId="0" fillId="0" borderId="35" xfId="0" applyBorder="1"/>
    <xf numFmtId="14" fontId="8" fillId="8" borderId="14" xfId="0"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14" fontId="8" fillId="0" borderId="0" xfId="0"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8" fillId="9" borderId="0" xfId="0" applyFont="1" applyFill="1"/>
    <xf numFmtId="0" fontId="10" fillId="9" borderId="0" xfId="0" applyFont="1" applyFill="1" applyBorder="1"/>
    <xf numFmtId="0" fontId="34" fillId="9" borderId="0" xfId="0" applyFont="1" applyFill="1" applyBorder="1" applyAlignment="1">
      <alignment vertical="top"/>
    </xf>
    <xf numFmtId="3" fontId="0" fillId="0" borderId="36" xfId="0" applyNumberFormat="1" applyBorder="1"/>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1619250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58591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4" name="textruta 13"/>
        <xdr:cNvSpPr txBox="1"/>
      </xdr:nvSpPr>
      <xdr:spPr>
        <a:xfrm>
          <a:off x="7717632"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6" name="textruta 15"/>
        <xdr:cNvSpPr txBox="1"/>
      </xdr:nvSpPr>
      <xdr:spPr>
        <a:xfrm>
          <a:off x="1204912" y="22898100"/>
          <a:ext cx="9127332"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7" name="textruta 16"/>
        <xdr:cNvSpPr txBox="1"/>
      </xdr:nvSpPr>
      <xdr:spPr>
        <a:xfrm>
          <a:off x="1204912" y="26565225"/>
          <a:ext cx="9127332"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H10" sqref="H10"/>
    </sheetView>
  </sheetViews>
  <sheetFormatPr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108</v>
      </c>
      <c r="G7" s="27"/>
      <c r="H7" s="27"/>
      <c r="I7" s="27"/>
      <c r="J7" s="28"/>
    </row>
    <row r="8" spans="1:18" ht="26.25" x14ac:dyDescent="0.25">
      <c r="B8" s="26"/>
      <c r="C8" s="27"/>
      <c r="D8" s="27"/>
      <c r="E8" s="27"/>
      <c r="F8" s="32" t="s">
        <v>1099</v>
      </c>
      <c r="G8" s="27"/>
      <c r="H8" s="27"/>
      <c r="I8" s="27"/>
      <c r="J8" s="28"/>
    </row>
    <row r="9" spans="1:18" s="66" customFormat="1" ht="21" x14ac:dyDescent="0.25">
      <c r="A9" s="16"/>
      <c r="B9" s="26"/>
      <c r="C9" s="27"/>
      <c r="D9" s="27"/>
      <c r="E9" s="27"/>
      <c r="F9" s="98" t="s">
        <v>1120</v>
      </c>
      <c r="G9" s="27"/>
      <c r="H9" s="27"/>
      <c r="I9" s="27"/>
      <c r="J9" s="28"/>
      <c r="K9" s="16"/>
      <c r="L9" s="16"/>
      <c r="M9" s="16"/>
      <c r="N9" s="16"/>
      <c r="O9" s="16"/>
      <c r="P9" s="16"/>
      <c r="Q9" s="16"/>
      <c r="R9" s="16"/>
    </row>
    <row r="10" spans="1:18" ht="21" x14ac:dyDescent="0.25">
      <c r="B10" s="26"/>
      <c r="C10" s="27"/>
      <c r="D10" s="27"/>
      <c r="E10" s="27"/>
      <c r="F10" s="98" t="s">
        <v>1120</v>
      </c>
      <c r="G10" s="27"/>
      <c r="H10" s="27"/>
      <c r="I10" s="27"/>
      <c r="J10" s="28"/>
    </row>
    <row r="11" spans="1:18" s="66" customFormat="1" ht="21" x14ac:dyDescent="0.25">
      <c r="A11" s="16"/>
      <c r="B11" s="26"/>
      <c r="C11" s="27"/>
      <c r="D11" s="27"/>
      <c r="E11" s="27"/>
      <c r="F11" s="98"/>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99" t="s">
        <v>234</v>
      </c>
      <c r="E24" s="200" t="s">
        <v>52</v>
      </c>
      <c r="F24" s="200"/>
      <c r="G24" s="200"/>
      <c r="H24" s="200"/>
      <c r="I24" s="27"/>
      <c r="J24" s="28"/>
    </row>
    <row r="25" spans="1:18" x14ac:dyDescent="0.25">
      <c r="B25" s="26"/>
      <c r="C25" s="27"/>
      <c r="D25" s="27"/>
      <c r="E25" s="35"/>
      <c r="F25" s="35"/>
      <c r="G25" s="35"/>
      <c r="H25" s="27"/>
      <c r="I25" s="27"/>
      <c r="J25" s="28"/>
    </row>
    <row r="26" spans="1:18" x14ac:dyDescent="0.25">
      <c r="B26" s="26"/>
      <c r="C26" s="27"/>
      <c r="D26" s="199" t="s">
        <v>259</v>
      </c>
      <c r="E26" s="200"/>
      <c r="F26" s="200"/>
      <c r="G26" s="200"/>
      <c r="H26" s="200"/>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199" t="s">
        <v>260</v>
      </c>
      <c r="E28" s="200" t="s">
        <v>52</v>
      </c>
      <c r="F28" s="200"/>
      <c r="G28" s="200"/>
      <c r="H28" s="200"/>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199" t="s">
        <v>268</v>
      </c>
      <c r="E30" s="200" t="s">
        <v>52</v>
      </c>
      <c r="F30" s="200"/>
      <c r="G30" s="200"/>
      <c r="H30" s="200"/>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199" t="s">
        <v>261</v>
      </c>
      <c r="E32" s="200" t="s">
        <v>52</v>
      </c>
      <c r="F32" s="200"/>
      <c r="G32" s="200"/>
      <c r="H32" s="200"/>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99" t="s">
        <v>275</v>
      </c>
      <c r="E34" s="200" t="s">
        <v>52</v>
      </c>
      <c r="F34" s="200"/>
      <c r="G34" s="200"/>
      <c r="H34" s="200"/>
      <c r="I34" s="27"/>
      <c r="J34" s="28"/>
    </row>
    <row r="35" spans="2:10" x14ac:dyDescent="0.25">
      <c r="B35" s="26"/>
      <c r="C35" s="27"/>
      <c r="D35" s="27"/>
      <c r="E35" s="27"/>
      <c r="F35" s="27"/>
      <c r="G35" s="27"/>
      <c r="H35" s="27"/>
      <c r="I35" s="27"/>
      <c r="J35" s="28"/>
    </row>
    <row r="36" spans="2:10" x14ac:dyDescent="0.25">
      <c r="B36" s="26"/>
      <c r="C36" s="27"/>
      <c r="D36" s="201" t="s">
        <v>262</v>
      </c>
      <c r="E36" s="202"/>
      <c r="F36" s="202"/>
      <c r="G36" s="202"/>
      <c r="H36" s="202"/>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activeCell="I192" sqref="I192"/>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1114</v>
      </c>
      <c r="E16" s="4"/>
      <c r="F16" s="4"/>
      <c r="H16" s="68"/>
      <c r="L16" s="68"/>
      <c r="M16" s="68"/>
    </row>
    <row r="17" spans="1:13" x14ac:dyDescent="0.25">
      <c r="A17" s="106" t="s">
        <v>279</v>
      </c>
      <c r="B17" s="58" t="s">
        <v>236</v>
      </c>
      <c r="C17" s="198" t="s">
        <v>1120</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1115</v>
      </c>
      <c r="D27" s="70"/>
      <c r="E27" s="70"/>
      <c r="F27" s="70"/>
      <c r="H27" s="68"/>
      <c r="L27" s="68"/>
      <c r="M27" s="68"/>
    </row>
    <row r="28" spans="1:13" x14ac:dyDescent="0.25">
      <c r="A28" s="106" t="s">
        <v>289</v>
      </c>
      <c r="B28" s="81" t="s">
        <v>184</v>
      </c>
      <c r="C28" s="69" t="s">
        <v>1115</v>
      </c>
      <c r="D28" s="70"/>
      <c r="E28" s="70"/>
      <c r="F28" s="70"/>
      <c r="H28" s="68"/>
      <c r="L28" s="68"/>
      <c r="M28" s="68"/>
    </row>
    <row r="29" spans="1:13" ht="32.25" customHeight="1" x14ac:dyDescent="0.25">
      <c r="A29" s="106" t="s">
        <v>290</v>
      </c>
      <c r="B29" s="81" t="s">
        <v>40</v>
      </c>
      <c r="C29" s="69" t="s">
        <v>1114</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36">
        <v>71926</v>
      </c>
      <c r="F38" s="70"/>
      <c r="H38" s="68"/>
      <c r="L38" s="68"/>
      <c r="M38" s="68"/>
    </row>
    <row r="39" spans="1:13" x14ac:dyDescent="0.25">
      <c r="A39" s="106" t="s">
        <v>298</v>
      </c>
      <c r="B39" s="70" t="s">
        <v>133</v>
      </c>
      <c r="C39" s="120">
        <v>52339</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0.37419999999999998</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66890</v>
      </c>
      <c r="E53" s="71"/>
      <c r="F53" s="62">
        <f>IF($C$58=0,"",IF(C53="[for completion]","",C53/$C$58))</f>
        <v>0.9299835942496455</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5036</v>
      </c>
      <c r="E56" s="71"/>
      <c r="F56" s="62">
        <f>IF($C$58=0,"",IF(C56="[for completion]","",C56/$C$58))</f>
        <v>7.0016405750354532E-2</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71926</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25.09</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36">
        <v>1555</v>
      </c>
      <c r="D69" s="106" t="s">
        <v>185</v>
      </c>
      <c r="E69" s="9"/>
      <c r="F69" s="62">
        <f t="shared" ref="F69:F75" si="1">IF($C$76=0,"",IF(C69="[for completion]","",C69/$C$76))</f>
        <v>2.3247122140828226E-2</v>
      </c>
      <c r="G69" s="62" t="str">
        <f>IF($D$76=0,"",IF(D69="[Mark as ND1 if not relevant]","",D69/$D$76))</f>
        <v/>
      </c>
      <c r="H69" s="68"/>
      <c r="L69" s="68"/>
      <c r="M69" s="68"/>
    </row>
    <row r="70" spans="1:13" x14ac:dyDescent="0.25">
      <c r="A70" s="106" t="s">
        <v>324</v>
      </c>
      <c r="B70" s="9" t="s">
        <v>4</v>
      </c>
      <c r="C70" s="136">
        <v>1339</v>
      </c>
      <c r="D70" s="106" t="s">
        <v>185</v>
      </c>
      <c r="E70" s="9"/>
      <c r="F70" s="62">
        <f t="shared" si="1"/>
        <v>2.0017939901330543E-2</v>
      </c>
      <c r="G70" s="62" t="str">
        <f t="shared" ref="G70:G75" si="2">IF($D$76=0,"",IF(D70="[Mark as ND1 if not relevant]","",D70/$D$76))</f>
        <v/>
      </c>
      <c r="H70" s="68"/>
      <c r="L70" s="68"/>
      <c r="M70" s="68"/>
    </row>
    <row r="71" spans="1:13" x14ac:dyDescent="0.25">
      <c r="A71" s="106" t="s">
        <v>325</v>
      </c>
      <c r="B71" s="9" t="s">
        <v>5</v>
      </c>
      <c r="C71" s="136">
        <v>1304</v>
      </c>
      <c r="D71" s="106" t="s">
        <v>185</v>
      </c>
      <c r="E71" s="9"/>
      <c r="F71" s="62">
        <f t="shared" si="1"/>
        <v>1.9494692779189714E-2</v>
      </c>
      <c r="G71" s="62" t="str">
        <f t="shared" si="2"/>
        <v/>
      </c>
      <c r="H71" s="68"/>
      <c r="L71" s="68"/>
      <c r="M71" s="68"/>
    </row>
    <row r="72" spans="1:13" x14ac:dyDescent="0.25">
      <c r="A72" s="106" t="s">
        <v>326</v>
      </c>
      <c r="B72" s="9" t="s">
        <v>6</v>
      </c>
      <c r="C72" s="136">
        <v>1272</v>
      </c>
      <c r="D72" s="106" t="s">
        <v>185</v>
      </c>
      <c r="E72" s="9"/>
      <c r="F72" s="62">
        <f t="shared" si="1"/>
        <v>1.9016295410375243E-2</v>
      </c>
      <c r="G72" s="62" t="str">
        <f t="shared" si="2"/>
        <v/>
      </c>
      <c r="H72" s="68"/>
      <c r="L72" s="68"/>
      <c r="M72" s="68"/>
    </row>
    <row r="73" spans="1:13" x14ac:dyDescent="0.25">
      <c r="A73" s="106" t="s">
        <v>327</v>
      </c>
      <c r="B73" s="9" t="s">
        <v>7</v>
      </c>
      <c r="C73" s="136">
        <v>1239</v>
      </c>
      <c r="D73" s="106" t="s">
        <v>185</v>
      </c>
      <c r="E73" s="9"/>
      <c r="F73" s="62">
        <f t="shared" si="1"/>
        <v>1.852294812378532E-2</v>
      </c>
      <c r="G73" s="62" t="str">
        <f t="shared" si="2"/>
        <v/>
      </c>
      <c r="H73" s="68"/>
      <c r="L73" s="68"/>
      <c r="M73" s="68"/>
    </row>
    <row r="74" spans="1:13" x14ac:dyDescent="0.25">
      <c r="A74" s="106" t="s">
        <v>328</v>
      </c>
      <c r="B74" s="9" t="s">
        <v>8</v>
      </c>
      <c r="C74" s="136">
        <v>5788</v>
      </c>
      <c r="D74" s="106" t="s">
        <v>185</v>
      </c>
      <c r="E74" s="9"/>
      <c r="F74" s="62">
        <f t="shared" si="1"/>
        <v>8.6530124084317539E-2</v>
      </c>
      <c r="G74" s="62" t="str">
        <f t="shared" si="2"/>
        <v/>
      </c>
      <c r="H74" s="68"/>
      <c r="L74" s="68"/>
      <c r="M74" s="68"/>
    </row>
    <row r="75" spans="1:13" x14ac:dyDescent="0.25">
      <c r="A75" s="106" t="s">
        <v>329</v>
      </c>
      <c r="B75" s="9" t="s">
        <v>9</v>
      </c>
      <c r="C75" s="136">
        <v>54393</v>
      </c>
      <c r="D75" s="106" t="s">
        <v>185</v>
      </c>
      <c r="E75" s="9"/>
      <c r="F75" s="62">
        <f t="shared" si="1"/>
        <v>0.81317087756017337</v>
      </c>
      <c r="G75" s="62" t="str">
        <f t="shared" si="2"/>
        <v/>
      </c>
      <c r="H75" s="68"/>
      <c r="L75" s="68"/>
      <c r="M75" s="68"/>
    </row>
    <row r="76" spans="1:13" x14ac:dyDescent="0.25">
      <c r="A76" s="106" t="s">
        <v>330</v>
      </c>
      <c r="B76" s="10" t="s">
        <v>1</v>
      </c>
      <c r="C76" s="71">
        <f>SUM(C69:C75)</f>
        <v>66890</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3.83</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2349</v>
      </c>
      <c r="D91" s="69" t="s">
        <v>186</v>
      </c>
      <c r="E91" s="9"/>
      <c r="F91" s="62">
        <f>IF($C$98=0,"",IF(C91="[for completion]","",C91/$C$98))</f>
        <v>4.4880490647509506E-2</v>
      </c>
      <c r="G91" s="62" t="str">
        <f>IF($D$98=0,"",IF(D91="[Mark as ND1 if not relevant]","",D91/$D$98))</f>
        <v/>
      </c>
      <c r="H91" s="68"/>
      <c r="L91" s="68"/>
      <c r="M91" s="68"/>
    </row>
    <row r="92" spans="1:13" x14ac:dyDescent="0.25">
      <c r="A92" s="106" t="s">
        <v>344</v>
      </c>
      <c r="B92" s="9" t="s">
        <v>4</v>
      </c>
      <c r="C92" s="120">
        <v>11907</v>
      </c>
      <c r="D92" s="69" t="s">
        <v>186</v>
      </c>
      <c r="E92" s="9"/>
      <c r="F92" s="62">
        <f t="shared" ref="F92:F108" si="6">IF($C$98=0,"",IF(C92="[for completion]","",C92/$C$98))</f>
        <v>0.22749765948909992</v>
      </c>
      <c r="G92" s="62" t="str">
        <f t="shared" ref="G92:G97" si="7">IF($D$98=0,"",IF(D92="[Mark as ND1 if not relevant]","",D92/$D$98))</f>
        <v/>
      </c>
      <c r="H92" s="68"/>
      <c r="L92" s="68"/>
      <c r="M92" s="68"/>
    </row>
    <row r="93" spans="1:13" x14ac:dyDescent="0.25">
      <c r="A93" s="106" t="s">
        <v>345</v>
      </c>
      <c r="B93" s="9" t="s">
        <v>5</v>
      </c>
      <c r="C93" s="120">
        <v>10408</v>
      </c>
      <c r="D93" s="69" t="s">
        <v>186</v>
      </c>
      <c r="E93" s="9"/>
      <c r="F93" s="62">
        <f t="shared" si="6"/>
        <v>0.19885744855652573</v>
      </c>
      <c r="G93" s="62" t="str">
        <f t="shared" si="7"/>
        <v/>
      </c>
      <c r="H93" s="68"/>
      <c r="L93" s="68"/>
      <c r="M93" s="68"/>
    </row>
    <row r="94" spans="1:13" x14ac:dyDescent="0.25">
      <c r="A94" s="106" t="s">
        <v>346</v>
      </c>
      <c r="B94" s="9" t="s">
        <v>6</v>
      </c>
      <c r="C94" s="120">
        <v>11367</v>
      </c>
      <c r="D94" s="69" t="s">
        <v>186</v>
      </c>
      <c r="E94" s="9"/>
      <c r="F94" s="62">
        <f t="shared" si="6"/>
        <v>0.21718030531725865</v>
      </c>
      <c r="G94" s="62" t="str">
        <f t="shared" si="7"/>
        <v/>
      </c>
      <c r="H94" s="68"/>
      <c r="L94" s="68"/>
      <c r="M94" s="68"/>
    </row>
    <row r="95" spans="1:13" x14ac:dyDescent="0.25">
      <c r="A95" s="106" t="s">
        <v>347</v>
      </c>
      <c r="B95" s="9" t="s">
        <v>7</v>
      </c>
      <c r="C95" s="120">
        <v>7778</v>
      </c>
      <c r="D95" s="69" t="s">
        <v>186</v>
      </c>
      <c r="E95" s="9"/>
      <c r="F95" s="62">
        <f t="shared" si="6"/>
        <v>0.14860811249737291</v>
      </c>
      <c r="G95" s="62" t="str">
        <f t="shared" si="7"/>
        <v/>
      </c>
      <c r="H95" s="68"/>
      <c r="L95" s="68"/>
      <c r="M95" s="68"/>
    </row>
    <row r="96" spans="1:13" x14ac:dyDescent="0.25">
      <c r="A96" s="106" t="s">
        <v>348</v>
      </c>
      <c r="B96" s="9" t="s">
        <v>8</v>
      </c>
      <c r="C96" s="120">
        <v>6600</v>
      </c>
      <c r="D96" s="69" t="s">
        <v>186</v>
      </c>
      <c r="E96" s="9"/>
      <c r="F96" s="62">
        <f t="shared" si="6"/>
        <v>0.12610099543361547</v>
      </c>
      <c r="G96" s="62" t="str">
        <f t="shared" si="7"/>
        <v/>
      </c>
      <c r="H96" s="68"/>
      <c r="L96" s="68"/>
      <c r="M96" s="68"/>
    </row>
    <row r="97" spans="1:14" x14ac:dyDescent="0.25">
      <c r="A97" s="106" t="s">
        <v>349</v>
      </c>
      <c r="B97" s="9" t="s">
        <v>9</v>
      </c>
      <c r="C97" s="120">
        <v>1930</v>
      </c>
      <c r="D97" s="69" t="s">
        <v>186</v>
      </c>
      <c r="E97" s="9"/>
      <c r="F97" s="62">
        <f t="shared" si="6"/>
        <v>3.6874988058617858E-2</v>
      </c>
      <c r="G97" s="62" t="str">
        <f t="shared" si="7"/>
        <v/>
      </c>
      <c r="H97" s="68"/>
      <c r="L97" s="68"/>
      <c r="M97" s="68"/>
    </row>
    <row r="98" spans="1:14" x14ac:dyDescent="0.25">
      <c r="A98" s="106" t="s">
        <v>350</v>
      </c>
      <c r="B98" s="10" t="s">
        <v>1</v>
      </c>
      <c r="C98" s="71">
        <f>SUM(C91:C97)</f>
        <v>52339</v>
      </c>
      <c r="D98" s="71">
        <f>SUM(D91:D97)</f>
        <v>0</v>
      </c>
      <c r="E98" s="70"/>
      <c r="F98" s="64">
        <f t="shared" ref="F98" si="8">SUM(F91:F97)</f>
        <v>1</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71926</v>
      </c>
      <c r="D122" s="120">
        <v>71926</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71926</v>
      </c>
      <c r="D125" s="69">
        <f>SUM(D110:D124)</f>
        <v>71926</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3318</v>
      </c>
      <c r="D136" s="136">
        <v>3318</v>
      </c>
      <c r="E136" s="62"/>
      <c r="F136" s="62">
        <f>IF($C$151=0,"",IF(C136="[for completion]","",C136/$C$151))</f>
        <v>6.3394409522535777E-2</v>
      </c>
      <c r="G136" s="62">
        <f>IF($D$151=0,"",IF(D136="[for completion]","",D136/$D$151))</f>
        <v>6.3394409522535777E-2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2068</v>
      </c>
      <c r="D139" s="120">
        <v>2068</v>
      </c>
      <c r="E139" s="62"/>
      <c r="F139" s="62">
        <f t="shared" si="18"/>
        <v>3.9511645235866179E-2</v>
      </c>
      <c r="G139" s="62">
        <f t="shared" si="19"/>
        <v>3.9511645235866179E-2</v>
      </c>
      <c r="H139" s="68"/>
      <c r="I139" s="69"/>
      <c r="J139" s="69"/>
      <c r="K139" s="69"/>
      <c r="L139" s="68"/>
      <c r="M139" s="68"/>
      <c r="N139" s="68"/>
    </row>
    <row r="140" spans="1:14" s="2" customFormat="1" x14ac:dyDescent="0.25">
      <c r="A140" s="106" t="s">
        <v>390</v>
      </c>
      <c r="B140" s="70" t="s">
        <v>22</v>
      </c>
      <c r="C140" s="120">
        <v>1499</v>
      </c>
      <c r="D140" s="120">
        <v>1499</v>
      </c>
      <c r="E140" s="62"/>
      <c r="F140" s="62">
        <f t="shared" si="18"/>
        <v>2.864021093257418E-2</v>
      </c>
      <c r="G140" s="62">
        <f t="shared" si="19"/>
        <v>2.864021093257418E-2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45454</v>
      </c>
      <c r="D148" s="120">
        <v>45454</v>
      </c>
      <c r="E148" s="70"/>
      <c r="F148" s="62">
        <f t="shared" si="18"/>
        <v>0.86845373430902384</v>
      </c>
      <c r="G148" s="62">
        <f t="shared" si="19"/>
        <v>0.86845373430902384</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36">
        <f>SUM(C136:C150)</f>
        <v>52339</v>
      </c>
      <c r="D151" s="136">
        <f>SUM(D136:D150)</f>
        <v>52339</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36">
        <v>28793</v>
      </c>
      <c r="E162" s="11"/>
      <c r="F162" s="11">
        <f>IF($C$165=0,"",IF(C162="[for completion]","",C162/$C$165))</f>
        <v>0.55012514568486215</v>
      </c>
      <c r="G162" s="9"/>
      <c r="H162" s="68"/>
      <c r="L162" s="68"/>
      <c r="M162" s="68"/>
    </row>
    <row r="163" spans="1:13" x14ac:dyDescent="0.25">
      <c r="A163" s="106" t="s">
        <v>412</v>
      </c>
      <c r="B163" s="68" t="s">
        <v>16</v>
      </c>
      <c r="C163" s="136">
        <v>23546</v>
      </c>
      <c r="E163" s="11"/>
      <c r="F163" s="11">
        <f t="shared" ref="F163:F164" si="24">IF($C$165=0,"",IF(C163="[for completion]","",C163/$C$165))</f>
        <v>0.44987485431513785</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33">
        <f>SUM(C162:C164)</f>
        <v>52339</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3186</v>
      </c>
      <c r="E173" s="64"/>
      <c r="F173" s="62">
        <f>IF($C$177=0,"",IF(C173="[for completion]","",C173/$C$177))</f>
        <v>0.63264495631453532</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1850</v>
      </c>
      <c r="E175" s="64"/>
      <c r="F175" s="62">
        <f t="shared" ref="F175:F185" si="25">IF($C$177=0,"",IF(C175="[for completion]","",C175/$C$177))</f>
        <v>0.36735504368546468</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35">
        <f>SUM(C173:C176)</f>
        <v>5036</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5036</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35">
        <f>SUM(C191:C204)</f>
        <v>5036</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53837</v>
      </c>
      <c r="E229" s="70"/>
      <c r="H229" s="68"/>
      <c r="L229" s="68"/>
      <c r="M229" s="68"/>
    </row>
    <row r="230" spans="1:14" x14ac:dyDescent="0.25">
      <c r="A230" s="106" t="s">
        <v>474</v>
      </c>
      <c r="B230" s="111" t="s">
        <v>240</v>
      </c>
      <c r="C230" s="69" t="s">
        <v>1116</v>
      </c>
      <c r="E230" s="70"/>
      <c r="H230" s="68"/>
      <c r="L230" s="68"/>
      <c r="M230" s="68"/>
    </row>
    <row r="231" spans="1:14" x14ac:dyDescent="0.25">
      <c r="A231" s="106" t="s">
        <v>475</v>
      </c>
      <c r="B231" s="111" t="s">
        <v>241</v>
      </c>
      <c r="C231" s="69" t="s">
        <v>1116</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zoomScale="85" zoomScaleNormal="85" zoomScaleSheetLayoutView="80" zoomScalePageLayoutView="80" workbookViewId="0"/>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33026</v>
      </c>
      <c r="F12" s="41">
        <f>IF($C$15=0,"",IF(C12="[for completion]","",C12/$C$15))</f>
        <v>0.4937359844520855</v>
      </c>
    </row>
    <row r="13" spans="1:7" x14ac:dyDescent="0.25">
      <c r="A13" s="106" t="s">
        <v>617</v>
      </c>
      <c r="B13" s="5" t="s">
        <v>1082</v>
      </c>
      <c r="C13" s="120">
        <v>33864</v>
      </c>
      <c r="F13" s="62">
        <f>IF($C$15=0,"",IF(C13="[for completion]","",C13/$C$15))</f>
        <v>0.50626401554791445</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66890</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71489</v>
      </c>
      <c r="D28" s="120">
        <v>26877</v>
      </c>
      <c r="E28" s="69"/>
      <c r="F28" s="120">
        <v>98366</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1.0999999999999999E-2</v>
      </c>
      <c r="D36" s="123">
        <v>4.1000000000000002E-2</v>
      </c>
      <c r="F36" s="123">
        <v>2.1000000000000001E-2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0.49370000000000003</v>
      </c>
      <c r="D44" s="121">
        <f>SUM(D45:D72)</f>
        <v>0.50629999999999997</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0.49370000000000003</v>
      </c>
      <c r="D71" s="73">
        <v>0.50629999999999997</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6.3E-2</v>
      </c>
      <c r="D99" s="123">
        <v>3.6999999999999998E-2</v>
      </c>
      <c r="E99" s="123"/>
      <c r="F99" s="123">
        <v>4.9652088509327993E-2</v>
      </c>
      <c r="G99" s="55"/>
    </row>
    <row r="100" spans="1:7" s="54" customFormat="1" x14ac:dyDescent="0.25">
      <c r="A100" s="106" t="s">
        <v>700</v>
      </c>
      <c r="B100" s="118" t="s">
        <v>981</v>
      </c>
      <c r="C100" s="123">
        <v>2.5999999999999999E-2</v>
      </c>
      <c r="D100" s="123">
        <v>6.0000000000000001E-3</v>
      </c>
      <c r="E100" s="123"/>
      <c r="F100" s="123">
        <v>1.5905900746347457E-2</v>
      </c>
      <c r="G100" s="55"/>
    </row>
    <row r="101" spans="1:7" s="54" customFormat="1" x14ac:dyDescent="0.25">
      <c r="A101" s="106" t="s">
        <v>701</v>
      </c>
      <c r="B101" s="118" t="s">
        <v>982</v>
      </c>
      <c r="C101" s="123">
        <v>0.01</v>
      </c>
      <c r="D101" s="123">
        <v>8.9999999999999993E-3</v>
      </c>
      <c r="E101" s="123"/>
      <c r="F101" s="123">
        <v>9.7658725108606681E-3</v>
      </c>
      <c r="G101" s="55"/>
    </row>
    <row r="102" spans="1:7" s="54" customFormat="1" x14ac:dyDescent="0.25">
      <c r="A102" s="106" t="s">
        <v>702</v>
      </c>
      <c r="B102" s="118" t="s">
        <v>983</v>
      </c>
      <c r="C102" s="123">
        <v>0.14199999999999999</v>
      </c>
      <c r="D102" s="123">
        <v>0.19</v>
      </c>
      <c r="E102" s="123"/>
      <c r="F102" s="123">
        <v>0.16655142628650887</v>
      </c>
      <c r="G102" s="55"/>
    </row>
    <row r="103" spans="1:7" s="54" customFormat="1" x14ac:dyDescent="0.25">
      <c r="A103" s="106" t="s">
        <v>703</v>
      </c>
      <c r="B103" s="118" t="s">
        <v>984</v>
      </c>
      <c r="C103" s="123">
        <v>0.33</v>
      </c>
      <c r="D103" s="123">
        <v>0.33400000000000002</v>
      </c>
      <c r="E103" s="123"/>
      <c r="F103" s="123">
        <v>0.33193571807106687</v>
      </c>
      <c r="G103" s="55"/>
    </row>
    <row r="104" spans="1:7" s="54" customFormat="1" x14ac:dyDescent="0.25">
      <c r="A104" s="106" t="s">
        <v>704</v>
      </c>
      <c r="B104" s="118" t="s">
        <v>985</v>
      </c>
      <c r="C104" s="123">
        <v>9.0999999999999998E-2</v>
      </c>
      <c r="D104" s="123">
        <v>0.11</v>
      </c>
      <c r="E104" s="123"/>
      <c r="F104" s="123">
        <v>0.10067416782274079</v>
      </c>
      <c r="G104" s="55"/>
    </row>
    <row r="105" spans="1:7" s="54" customFormat="1" x14ac:dyDescent="0.25">
      <c r="A105" s="106" t="s">
        <v>705</v>
      </c>
      <c r="B105" s="118" t="s">
        <v>986</v>
      </c>
      <c r="C105" s="123">
        <v>0.33800000000000008</v>
      </c>
      <c r="D105" s="123">
        <v>0.31399999999999995</v>
      </c>
      <c r="E105" s="123"/>
      <c r="F105" s="123">
        <v>0.32551482605314741</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1</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0.48</v>
      </c>
      <c r="D131" s="73">
        <v>0.51</v>
      </c>
      <c r="E131" s="122"/>
      <c r="F131" s="73">
        <v>0.49</v>
      </c>
    </row>
    <row r="132" spans="1:7" x14ac:dyDescent="0.25">
      <c r="A132" s="106" t="s">
        <v>709</v>
      </c>
      <c r="B132" s="5" t="s">
        <v>34</v>
      </c>
      <c r="C132" s="73">
        <v>0.52</v>
      </c>
      <c r="D132" s="73">
        <v>0.49</v>
      </c>
      <c r="E132" s="122"/>
      <c r="F132" s="73">
        <v>0.51</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0.15</v>
      </c>
      <c r="D141" s="73">
        <v>0.11</v>
      </c>
      <c r="E141" s="122"/>
      <c r="F141" s="73">
        <v>0.13</v>
      </c>
    </row>
    <row r="142" spans="1:7" x14ac:dyDescent="0.25">
      <c r="A142" s="106" t="s">
        <v>718</v>
      </c>
      <c r="B142" s="69" t="s">
        <v>12</v>
      </c>
      <c r="C142" s="73">
        <v>0.85</v>
      </c>
      <c r="D142" s="73">
        <v>0.89</v>
      </c>
      <c r="E142" s="122"/>
      <c r="F142" s="73">
        <v>0.87</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0.17249999999999999</v>
      </c>
      <c r="D151" s="123">
        <v>0.1096</v>
      </c>
      <c r="E151" s="125"/>
      <c r="F151" s="123">
        <v>0.1406</v>
      </c>
    </row>
    <row r="152" spans="1:7" x14ac:dyDescent="0.25">
      <c r="A152" s="106" t="s">
        <v>727</v>
      </c>
      <c r="B152" s="9" t="s">
        <v>17</v>
      </c>
      <c r="C152" s="123">
        <v>0.11</v>
      </c>
      <c r="D152" s="123">
        <v>0.12690000000000001</v>
      </c>
      <c r="E152" s="125"/>
      <c r="F152" s="123">
        <v>0.1186</v>
      </c>
    </row>
    <row r="153" spans="1:7" x14ac:dyDescent="0.25">
      <c r="A153" s="106" t="s">
        <v>728</v>
      </c>
      <c r="B153" s="9" t="s">
        <v>18</v>
      </c>
      <c r="C153" s="123">
        <v>0.1182</v>
      </c>
      <c r="D153" s="123">
        <v>0.1487</v>
      </c>
      <c r="E153" s="123"/>
      <c r="F153" s="123">
        <v>0.13370000000000001</v>
      </c>
    </row>
    <row r="154" spans="1:7" x14ac:dyDescent="0.25">
      <c r="A154" s="106" t="s">
        <v>729</v>
      </c>
      <c r="B154" s="9" t="s">
        <v>19</v>
      </c>
      <c r="C154" s="123">
        <v>0.16350000000000001</v>
      </c>
      <c r="D154" s="123">
        <v>0.2298</v>
      </c>
      <c r="E154" s="123"/>
      <c r="F154" s="123">
        <v>0.1971</v>
      </c>
    </row>
    <row r="155" spans="1:7" x14ac:dyDescent="0.25">
      <c r="A155" s="106" t="s">
        <v>730</v>
      </c>
      <c r="B155" s="9" t="s">
        <v>20</v>
      </c>
      <c r="C155" s="123">
        <v>0.43569999999999998</v>
      </c>
      <c r="D155" s="123">
        <v>0.38490000000000002</v>
      </c>
      <c r="E155" s="123"/>
      <c r="F155" s="123">
        <v>0.41</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461.98</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4166</v>
      </c>
      <c r="D171" s="136">
        <v>38742</v>
      </c>
      <c r="E171" s="13"/>
      <c r="F171" s="62">
        <f t="shared" ref="F171:F194" si="1">IF($C$195=0,"",IF(C171="[for completion]","",C171/$C$195))</f>
        <v>0.12614303881790104</v>
      </c>
      <c r="G171" s="62">
        <f t="shared" ref="G171:G194" si="2">IF($D$195=0,"",IF(D171="[for completion]","",D171/$D$195))</f>
        <v>0.54192952761963376</v>
      </c>
    </row>
    <row r="172" spans="1:7" x14ac:dyDescent="0.25">
      <c r="A172" s="106" t="s">
        <v>742</v>
      </c>
      <c r="B172" s="70" t="str">
        <f>"0.25-0.50"</f>
        <v>0.25-0.50</v>
      </c>
      <c r="C172" s="120">
        <v>4910</v>
      </c>
      <c r="D172" s="136">
        <v>13697</v>
      </c>
      <c r="E172" s="13"/>
      <c r="F172" s="62">
        <f t="shared" si="1"/>
        <v>0.14867074426209653</v>
      </c>
      <c r="G172" s="62">
        <f t="shared" si="2"/>
        <v>0.19159590986025823</v>
      </c>
    </row>
    <row r="173" spans="1:7" x14ac:dyDescent="0.25">
      <c r="A173" s="106" t="s">
        <v>743</v>
      </c>
      <c r="B173" s="70" t="str">
        <f>"0.50-0.75"</f>
        <v>0.50-0.75</v>
      </c>
      <c r="C173" s="120">
        <v>3785</v>
      </c>
      <c r="D173" s="136">
        <v>6249</v>
      </c>
      <c r="E173" s="13"/>
      <c r="F173" s="62">
        <f t="shared" si="1"/>
        <v>0.11460667352994611</v>
      </c>
      <c r="G173" s="62">
        <f t="shared" si="2"/>
        <v>8.7412049406202355E-2</v>
      </c>
    </row>
    <row r="174" spans="1:7" x14ac:dyDescent="0.25">
      <c r="A174" s="106" t="s">
        <v>744</v>
      </c>
      <c r="B174" s="70" t="str">
        <f>"0.75-1.00"</f>
        <v>0.75-1.00</v>
      </c>
      <c r="C174" s="120">
        <v>3606</v>
      </c>
      <c r="D174" s="136">
        <v>4129</v>
      </c>
      <c r="E174" s="13"/>
      <c r="F174" s="62">
        <f t="shared" si="1"/>
        <v>0.10918670138678617</v>
      </c>
      <c r="G174" s="62">
        <f t="shared" si="2"/>
        <v>5.7757137461707395E-2</v>
      </c>
    </row>
    <row r="175" spans="1:7" x14ac:dyDescent="0.25">
      <c r="A175" s="106" t="s">
        <v>745</v>
      </c>
      <c r="B175" s="70" t="str">
        <f>"1.00-2.00"</f>
        <v>1.00-2.00</v>
      </c>
      <c r="C175" s="120">
        <v>8223</v>
      </c>
      <c r="D175" s="136">
        <v>6034</v>
      </c>
      <c r="E175" s="13"/>
      <c r="F175" s="62">
        <f t="shared" si="1"/>
        <v>0.24898564767153153</v>
      </c>
      <c r="G175" s="62">
        <f t="shared" si="2"/>
        <v>8.4404593713718196E-2</v>
      </c>
    </row>
    <row r="176" spans="1:7" x14ac:dyDescent="0.25">
      <c r="A176" s="106" t="s">
        <v>746</v>
      </c>
      <c r="B176" s="70" t="str">
        <f>"2.00-3.00"</f>
        <v>2.00-3.00</v>
      </c>
      <c r="C176" s="120">
        <v>3871</v>
      </c>
      <c r="D176" s="136">
        <v>1637</v>
      </c>
      <c r="E176" s="13"/>
      <c r="F176" s="62">
        <f t="shared" si="1"/>
        <v>0.1172106824925816</v>
      </c>
      <c r="G176" s="62">
        <f t="shared" si="2"/>
        <v>2.2898627760914267E-2</v>
      </c>
    </row>
    <row r="177" spans="1:7" x14ac:dyDescent="0.25">
      <c r="A177" s="106" t="s">
        <v>747</v>
      </c>
      <c r="B177" s="102" t="s">
        <v>1084</v>
      </c>
      <c r="C177" s="120">
        <v>1731</v>
      </c>
      <c r="D177" s="136">
        <v>515</v>
      </c>
      <c r="E177" s="13"/>
      <c r="F177" s="62">
        <f t="shared" si="1"/>
        <v>5.2413250166535454E-2</v>
      </c>
      <c r="G177" s="62">
        <f t="shared" si="2"/>
        <v>7.2039054959504257E-3</v>
      </c>
    </row>
    <row r="178" spans="1:7" x14ac:dyDescent="0.25">
      <c r="A178" s="106" t="s">
        <v>748</v>
      </c>
      <c r="B178" s="102" t="s">
        <v>1085</v>
      </c>
      <c r="C178" s="120">
        <v>988</v>
      </c>
      <c r="D178" s="136">
        <v>230</v>
      </c>
      <c r="E178" s="13"/>
      <c r="F178" s="62">
        <f t="shared" si="1"/>
        <v>2.991582389632411E-2</v>
      </c>
      <c r="G178" s="62">
        <f t="shared" si="2"/>
        <v>3.2172781826574717E-3</v>
      </c>
    </row>
    <row r="179" spans="1:7" x14ac:dyDescent="0.25">
      <c r="A179" s="106" t="s">
        <v>749</v>
      </c>
      <c r="B179" s="102" t="s">
        <v>1086</v>
      </c>
      <c r="C179" s="120">
        <v>1426</v>
      </c>
      <c r="D179" s="136">
        <v>232</v>
      </c>
      <c r="E179" s="13"/>
      <c r="F179" s="62">
        <f t="shared" si="1"/>
        <v>4.3178102101374675E-2</v>
      </c>
      <c r="G179" s="62">
        <f t="shared" si="2"/>
        <v>3.2452545146805802E-3</v>
      </c>
    </row>
    <row r="180" spans="1:7" x14ac:dyDescent="0.25">
      <c r="A180" s="106" t="s">
        <v>750</v>
      </c>
      <c r="B180" s="102" t="s">
        <v>1087</v>
      </c>
      <c r="C180" s="120">
        <v>300</v>
      </c>
      <c r="D180" s="136">
        <v>23</v>
      </c>
      <c r="E180" s="7"/>
      <c r="F180" s="62">
        <f t="shared" si="1"/>
        <v>9.0837521952401145E-3</v>
      </c>
      <c r="G180" s="62">
        <f t="shared" si="2"/>
        <v>3.2172781826574716E-4</v>
      </c>
    </row>
    <row r="181" spans="1:7" x14ac:dyDescent="0.25">
      <c r="A181" s="106" t="s">
        <v>751</v>
      </c>
      <c r="B181" s="102" t="s">
        <v>1088</v>
      </c>
      <c r="C181" s="120">
        <v>20</v>
      </c>
      <c r="D181" s="136">
        <v>1</v>
      </c>
      <c r="E181" s="7"/>
      <c r="F181" s="62">
        <f t="shared" si="1"/>
        <v>6.0558347968267426E-4</v>
      </c>
      <c r="G181" s="62">
        <f t="shared" si="2"/>
        <v>1.3988166011554225E-5</v>
      </c>
    </row>
    <row r="182" spans="1:7" hidden="1" x14ac:dyDescent="0.25">
      <c r="A182" s="106" t="s">
        <v>752</v>
      </c>
      <c r="B182" s="70"/>
      <c r="C182" s="120"/>
      <c r="D182" s="136"/>
      <c r="E182" s="7"/>
      <c r="F182" s="62">
        <f t="shared" si="1"/>
        <v>0</v>
      </c>
      <c r="G182" s="62">
        <f t="shared" si="2"/>
        <v>0</v>
      </c>
    </row>
    <row r="183" spans="1:7" hidden="1" x14ac:dyDescent="0.25">
      <c r="A183" s="106" t="s">
        <v>753</v>
      </c>
      <c r="B183" s="70"/>
      <c r="C183" s="120"/>
      <c r="D183" s="136"/>
      <c r="E183" s="7"/>
      <c r="F183" s="62">
        <f t="shared" si="1"/>
        <v>0</v>
      </c>
      <c r="G183" s="62">
        <f t="shared" si="2"/>
        <v>0</v>
      </c>
    </row>
    <row r="184" spans="1:7" hidden="1" x14ac:dyDescent="0.25">
      <c r="A184" s="106" t="s">
        <v>754</v>
      </c>
      <c r="B184" s="70"/>
      <c r="C184" s="120"/>
      <c r="D184" s="136"/>
      <c r="E184" s="7"/>
      <c r="F184" s="62">
        <f t="shared" si="1"/>
        <v>0</v>
      </c>
      <c r="G184" s="62">
        <f t="shared" si="2"/>
        <v>0</v>
      </c>
    </row>
    <row r="185" spans="1:7" hidden="1" x14ac:dyDescent="0.25">
      <c r="A185" s="106" t="s">
        <v>755</v>
      </c>
      <c r="B185" s="70"/>
      <c r="C185" s="120"/>
      <c r="D185" s="136"/>
      <c r="E185" s="7"/>
      <c r="F185" s="62">
        <f t="shared" si="1"/>
        <v>0</v>
      </c>
      <c r="G185" s="62">
        <f t="shared" si="2"/>
        <v>0</v>
      </c>
    </row>
    <row r="186" spans="1:7" hidden="1" x14ac:dyDescent="0.25">
      <c r="A186" s="106" t="s">
        <v>756</v>
      </c>
      <c r="B186" s="70"/>
      <c r="C186" s="120"/>
      <c r="D186" s="136"/>
      <c r="F186" s="62">
        <f t="shared" si="1"/>
        <v>0</v>
      </c>
      <c r="G186" s="62">
        <f t="shared" si="2"/>
        <v>0</v>
      </c>
    </row>
    <row r="187" spans="1:7" hidden="1" x14ac:dyDescent="0.25">
      <c r="A187" s="106" t="s">
        <v>757</v>
      </c>
      <c r="B187" s="70"/>
      <c r="C187" s="120"/>
      <c r="D187" s="136"/>
      <c r="E187" s="14"/>
      <c r="F187" s="62">
        <f t="shared" si="1"/>
        <v>0</v>
      </c>
      <c r="G187" s="62">
        <f t="shared" si="2"/>
        <v>0</v>
      </c>
    </row>
    <row r="188" spans="1:7" hidden="1" x14ac:dyDescent="0.25">
      <c r="A188" s="106" t="s">
        <v>758</v>
      </c>
      <c r="B188" s="70"/>
      <c r="C188" s="120"/>
      <c r="D188" s="136"/>
      <c r="E188" s="14"/>
      <c r="F188" s="62">
        <f t="shared" si="1"/>
        <v>0</v>
      </c>
      <c r="G188" s="62">
        <f t="shared" si="2"/>
        <v>0</v>
      </c>
    </row>
    <row r="189" spans="1:7" hidden="1" x14ac:dyDescent="0.25">
      <c r="A189" s="106" t="s">
        <v>759</v>
      </c>
      <c r="B189" s="70"/>
      <c r="C189" s="120"/>
      <c r="D189" s="136"/>
      <c r="E189" s="14"/>
      <c r="F189" s="62">
        <f t="shared" si="1"/>
        <v>0</v>
      </c>
      <c r="G189" s="62">
        <f t="shared" si="2"/>
        <v>0</v>
      </c>
    </row>
    <row r="190" spans="1:7" hidden="1" x14ac:dyDescent="0.25">
      <c r="A190" s="106" t="s">
        <v>760</v>
      </c>
      <c r="B190" s="70"/>
      <c r="C190" s="120"/>
      <c r="D190" s="136"/>
      <c r="E190" s="14"/>
      <c r="F190" s="62">
        <f t="shared" si="1"/>
        <v>0</v>
      </c>
      <c r="G190" s="62">
        <f t="shared" si="2"/>
        <v>0</v>
      </c>
    </row>
    <row r="191" spans="1:7" hidden="1" x14ac:dyDescent="0.25">
      <c r="A191" s="106" t="s">
        <v>761</v>
      </c>
      <c r="B191" s="70"/>
      <c r="C191" s="120"/>
      <c r="D191" s="136"/>
      <c r="E191" s="14"/>
      <c r="F191" s="62">
        <f t="shared" si="1"/>
        <v>0</v>
      </c>
      <c r="G191" s="62">
        <f t="shared" si="2"/>
        <v>0</v>
      </c>
    </row>
    <row r="192" spans="1:7" hidden="1" x14ac:dyDescent="0.25">
      <c r="A192" s="106" t="s">
        <v>762</v>
      </c>
      <c r="B192" s="70"/>
      <c r="C192" s="120"/>
      <c r="D192" s="136"/>
      <c r="E192" s="14"/>
      <c r="F192" s="62">
        <f t="shared" si="1"/>
        <v>0</v>
      </c>
      <c r="G192" s="62">
        <f t="shared" si="2"/>
        <v>0</v>
      </c>
    </row>
    <row r="193" spans="1:7" ht="14.25" hidden="1" customHeight="1" x14ac:dyDescent="0.25">
      <c r="A193" s="106" t="s">
        <v>763</v>
      </c>
      <c r="B193" s="70"/>
      <c r="C193" s="120"/>
      <c r="D193" s="136"/>
      <c r="E193" s="14"/>
      <c r="F193" s="62">
        <f t="shared" si="1"/>
        <v>0</v>
      </c>
      <c r="G193" s="62">
        <f t="shared" si="2"/>
        <v>0</v>
      </c>
    </row>
    <row r="194" spans="1:7" hidden="1" x14ac:dyDescent="0.25">
      <c r="A194" s="106" t="s">
        <v>764</v>
      </c>
      <c r="B194" s="70"/>
      <c r="C194" s="120"/>
      <c r="D194" s="136"/>
      <c r="E194" s="14"/>
      <c r="F194" s="62">
        <f t="shared" si="1"/>
        <v>0</v>
      </c>
      <c r="G194" s="62">
        <f t="shared" si="2"/>
        <v>0</v>
      </c>
    </row>
    <row r="195" spans="1:7" x14ac:dyDescent="0.25">
      <c r="A195" s="106" t="s">
        <v>765</v>
      </c>
      <c r="B195" s="8" t="s">
        <v>1</v>
      </c>
      <c r="C195" s="137">
        <f>SUM(C171:C194)</f>
        <v>33026</v>
      </c>
      <c r="D195" s="137">
        <f>SUM(D171:D194)</f>
        <v>71489</v>
      </c>
      <c r="E195" s="14"/>
      <c r="F195" s="64">
        <f>SUM(F171:F194)</f>
        <v>1</v>
      </c>
      <c r="G195" s="64">
        <f>SUM(G171:G194)</f>
        <v>1</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0.39550000000000002</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28350</v>
      </c>
      <c r="D222" s="110" t="s">
        <v>185</v>
      </c>
      <c r="E222" s="55"/>
      <c r="F222" s="62">
        <f>IF($C$230=0,"",IF(C222="[Mark as ND1 if not relevant]","",C222/$C$230))</f>
        <v>0.85841458245019076</v>
      </c>
      <c r="G222" s="62"/>
    </row>
    <row r="223" spans="1:7" s="54" customFormat="1" x14ac:dyDescent="0.25">
      <c r="A223" s="106" t="s">
        <v>787</v>
      </c>
      <c r="B223" s="69" t="s">
        <v>170</v>
      </c>
      <c r="C223" s="126">
        <v>2594</v>
      </c>
      <c r="D223" s="110" t="s">
        <v>185</v>
      </c>
      <c r="E223" s="55"/>
      <c r="F223" s="62">
        <f t="shared" ref="F223:F229" si="5">IF($C$230=0,"",IF(C223="[Mark as ND1 if not relevant]","",C223/$C$230))</f>
        <v>7.8544177314842853E-2</v>
      </c>
      <c r="G223" s="62"/>
    </row>
    <row r="224" spans="1:7" s="54" customFormat="1" x14ac:dyDescent="0.25">
      <c r="A224" s="106" t="s">
        <v>788</v>
      </c>
      <c r="B224" s="69" t="s">
        <v>171</v>
      </c>
      <c r="C224" s="126">
        <v>1448</v>
      </c>
      <c r="D224" s="110" t="s">
        <v>185</v>
      </c>
      <c r="E224" s="55"/>
      <c r="F224" s="62">
        <f t="shared" si="5"/>
        <v>4.3844243929025618E-2</v>
      </c>
      <c r="G224" s="62"/>
    </row>
    <row r="225" spans="1:7" s="54" customFormat="1" x14ac:dyDescent="0.25">
      <c r="A225" s="106" t="s">
        <v>789</v>
      </c>
      <c r="B225" s="69" t="s">
        <v>172</v>
      </c>
      <c r="C225" s="126">
        <v>621</v>
      </c>
      <c r="D225" s="110" t="s">
        <v>185</v>
      </c>
      <c r="E225" s="55"/>
      <c r="F225" s="62">
        <f t="shared" si="5"/>
        <v>1.8803367044147035E-2</v>
      </c>
      <c r="G225" s="62"/>
    </row>
    <row r="226" spans="1:7" s="54" customFormat="1" x14ac:dyDescent="0.25">
      <c r="A226" s="106" t="s">
        <v>790</v>
      </c>
      <c r="B226" s="69" t="s">
        <v>173</v>
      </c>
      <c r="C226" s="126">
        <v>13</v>
      </c>
      <c r="D226" s="110" t="s">
        <v>185</v>
      </c>
      <c r="E226" s="55"/>
      <c r="F226" s="62">
        <f t="shared" si="5"/>
        <v>3.9362926179373827E-4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f>SUM(C222:C229)</f>
        <v>33026</v>
      </c>
      <c r="D230" s="55">
        <v>0</v>
      </c>
      <c r="E230" s="55"/>
      <c r="F230" s="73">
        <f>SUM(F222:F229)</f>
        <v>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1259.97</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6422</v>
      </c>
      <c r="D271" s="55">
        <v>18017</v>
      </c>
      <c r="E271" s="58"/>
      <c r="F271" s="62">
        <f t="shared" ref="F271:F294" si="8">IF($C$295=0,"",IF(C271="[for completion]","",C271/$C$295))</f>
        <v>0.1896409166076069</v>
      </c>
      <c r="G271" s="62">
        <f t="shared" ref="G271:G294" si="9">IF($D$295=0,"",IF(D271="[for completion]","",D271/$D$295))</f>
        <v>0.67035011347992712</v>
      </c>
    </row>
    <row r="272" spans="1:7" s="54" customFormat="1" x14ac:dyDescent="0.25">
      <c r="A272" s="106" t="s">
        <v>830</v>
      </c>
      <c r="B272" s="70" t="s">
        <v>1089</v>
      </c>
      <c r="C272" s="120">
        <v>8305</v>
      </c>
      <c r="D272" s="55">
        <v>5200</v>
      </c>
      <c r="E272" s="58"/>
      <c r="F272" s="62">
        <f t="shared" si="8"/>
        <v>0.24524568863690055</v>
      </c>
      <c r="G272" s="62">
        <f t="shared" si="9"/>
        <v>0.19347397402983965</v>
      </c>
    </row>
    <row r="273" spans="1:7" s="54" customFormat="1" x14ac:dyDescent="0.25">
      <c r="A273" s="106" t="s">
        <v>831</v>
      </c>
      <c r="B273" s="70" t="s">
        <v>1090</v>
      </c>
      <c r="C273" s="120">
        <v>8750</v>
      </c>
      <c r="D273" s="55">
        <v>2515</v>
      </c>
      <c r="E273" s="58"/>
      <c r="F273" s="62">
        <f t="shared" si="8"/>
        <v>0.25838648712497048</v>
      </c>
      <c r="G273" s="62">
        <f t="shared" si="9"/>
        <v>9.3574431670201283E-2</v>
      </c>
    </row>
    <row r="274" spans="1:7" s="54" customFormat="1" x14ac:dyDescent="0.25">
      <c r="A274" s="106" t="s">
        <v>832</v>
      </c>
      <c r="B274" s="70" t="s">
        <v>1086</v>
      </c>
      <c r="C274" s="120">
        <v>5843</v>
      </c>
      <c r="D274" s="55">
        <v>875</v>
      </c>
      <c r="E274" s="58"/>
      <c r="F274" s="62">
        <f t="shared" si="8"/>
        <v>0.17254311363099456</v>
      </c>
      <c r="G274" s="62">
        <f t="shared" si="9"/>
        <v>3.2555716783867247E-2</v>
      </c>
    </row>
    <row r="275" spans="1:7" s="54" customFormat="1" x14ac:dyDescent="0.25">
      <c r="A275" s="106" t="s">
        <v>833</v>
      </c>
      <c r="B275" s="70" t="s">
        <v>1091</v>
      </c>
      <c r="C275" s="120">
        <v>3510</v>
      </c>
      <c r="D275" s="55">
        <v>245</v>
      </c>
      <c r="E275" s="58"/>
      <c r="F275" s="62">
        <f t="shared" si="8"/>
        <v>0.10364989369241673</v>
      </c>
      <c r="G275" s="62">
        <f t="shared" si="9"/>
        <v>9.115600699482829E-3</v>
      </c>
    </row>
    <row r="276" spans="1:7" s="54" customFormat="1" x14ac:dyDescent="0.25">
      <c r="A276" s="106" t="s">
        <v>834</v>
      </c>
      <c r="B276" s="70" t="s">
        <v>1092</v>
      </c>
      <c r="C276" s="120">
        <v>704</v>
      </c>
      <c r="D276" s="55">
        <v>21</v>
      </c>
      <c r="E276" s="58"/>
      <c r="F276" s="62">
        <f t="shared" si="8"/>
        <v>2.0789038506969053E-2</v>
      </c>
      <c r="G276" s="62">
        <f t="shared" si="9"/>
        <v>7.8133720281281396E-4</v>
      </c>
    </row>
    <row r="277" spans="1:7" s="54" customFormat="1" x14ac:dyDescent="0.25">
      <c r="A277" s="106" t="s">
        <v>835</v>
      </c>
      <c r="B277" s="70" t="s">
        <v>1093</v>
      </c>
      <c r="C277" s="120">
        <v>330</v>
      </c>
      <c r="D277" s="55">
        <v>4</v>
      </c>
      <c r="E277" s="58"/>
      <c r="F277" s="62">
        <f t="shared" si="8"/>
        <v>9.7448618001417433E-3</v>
      </c>
      <c r="G277" s="62">
        <f t="shared" si="9"/>
        <v>1.4882613386910741E-4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33864</v>
      </c>
      <c r="D295" s="56">
        <f>SUM(D271:D294)</f>
        <v>26877</v>
      </c>
      <c r="E295" s="59"/>
      <c r="F295" s="64">
        <f>SUM(F271:F294)</f>
        <v>0.99999999999999989</v>
      </c>
      <c r="G295" s="64">
        <f>SUM(G271:G294)</f>
        <v>1</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0.4556</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27542</v>
      </c>
      <c r="D322" s="110" t="s">
        <v>185</v>
      </c>
      <c r="E322" s="69"/>
      <c r="F322" s="62">
        <f>IF($C$330=0,"",IF(C322="[Mark as ND1 if not relevant]","",C322/$C$330))</f>
        <v>0.81331207181667853</v>
      </c>
      <c r="G322" s="62"/>
    </row>
    <row r="323" spans="1:7" s="67" customFormat="1" x14ac:dyDescent="0.25">
      <c r="A323" s="106" t="s">
        <v>875</v>
      </c>
      <c r="B323" s="69" t="s">
        <v>170</v>
      </c>
      <c r="C323" s="120">
        <v>3813</v>
      </c>
      <c r="D323" s="110" t="s">
        <v>185</v>
      </c>
      <c r="E323" s="69"/>
      <c r="F323" s="62">
        <f t="shared" ref="F323:F329" si="12">IF($C$330=0,"",IF(C323="[Mark as ND1 if not relevant]","",C323/$C$330))</f>
        <v>0.11259744861800142</v>
      </c>
      <c r="G323" s="62"/>
    </row>
    <row r="324" spans="1:7" s="67" customFormat="1" x14ac:dyDescent="0.25">
      <c r="A324" s="106" t="s">
        <v>876</v>
      </c>
      <c r="B324" s="69" t="s">
        <v>171</v>
      </c>
      <c r="C324" s="120">
        <v>2509</v>
      </c>
      <c r="D324" s="110" t="s">
        <v>185</v>
      </c>
      <c r="E324" s="69"/>
      <c r="F324" s="62">
        <f t="shared" si="12"/>
        <v>7.4090479565320097E-2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33864</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zoomScale="70" zoomScaleNormal="70" workbookViewId="0"/>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1109</v>
      </c>
    </row>
    <row r="7" spans="1:12" s="100" customFormat="1" x14ac:dyDescent="0.25">
      <c r="A7" s="105" t="s">
        <v>938</v>
      </c>
      <c r="B7" s="58" t="s">
        <v>245</v>
      </c>
      <c r="C7" s="106" t="s">
        <v>1110</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1105</v>
      </c>
    </row>
    <row r="10" spans="1:12" ht="44.25" customHeight="1" x14ac:dyDescent="0.25">
      <c r="A10" s="105" t="s">
        <v>941</v>
      </c>
      <c r="B10" s="58" t="s">
        <v>254</v>
      </c>
      <c r="C10" s="106" t="s">
        <v>1106</v>
      </c>
    </row>
    <row r="11" spans="1:12" s="100" customFormat="1" ht="54.75" customHeight="1" x14ac:dyDescent="0.25">
      <c r="A11" s="105" t="s">
        <v>942</v>
      </c>
      <c r="B11" s="58" t="s">
        <v>255</v>
      </c>
      <c r="C11" s="106" t="s">
        <v>1111</v>
      </c>
      <c r="D11" s="103"/>
      <c r="E11" s="103"/>
      <c r="F11" s="103"/>
      <c r="G11" s="103"/>
      <c r="H11" s="103"/>
      <c r="I11" s="103"/>
      <c r="J11" s="103"/>
      <c r="K11" s="103"/>
      <c r="L11" s="103"/>
    </row>
    <row r="12" spans="1:12" ht="30" x14ac:dyDescent="0.25">
      <c r="A12" s="105" t="s">
        <v>943</v>
      </c>
      <c r="B12" s="13" t="s">
        <v>248</v>
      </c>
      <c r="C12" s="5" t="s">
        <v>1107</v>
      </c>
    </row>
    <row r="13" spans="1:12" s="100" customFormat="1" ht="30" x14ac:dyDescent="0.25">
      <c r="A13" s="105" t="s">
        <v>944</v>
      </c>
      <c r="B13" s="58" t="s">
        <v>265</v>
      </c>
      <c r="C13" s="106" t="s">
        <v>1108</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1113</v>
      </c>
    </row>
    <row r="17" spans="1:12" ht="58.5" customHeight="1" x14ac:dyDescent="0.25">
      <c r="A17" s="105" t="s">
        <v>948</v>
      </c>
      <c r="B17" s="15" t="s">
        <v>153</v>
      </c>
      <c r="C17" s="5" t="s">
        <v>1112</v>
      </c>
    </row>
    <row r="18" spans="1:12" x14ac:dyDescent="0.25">
      <c r="A18" s="105" t="s">
        <v>949</v>
      </c>
      <c r="B18" s="15" t="s">
        <v>150</v>
      </c>
      <c r="C18" s="69" t="s">
        <v>1104</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Q3" sqref="Q3"/>
    </sheetView>
  </sheetViews>
  <sheetFormatPr defaultRowHeight="15" x14ac:dyDescent="0.25"/>
  <cols>
    <col min="1" max="2" width="9.140625" style="204"/>
    <col min="3" max="3" width="28.140625" style="204" customWidth="1"/>
    <col min="4" max="4" width="11.28515625" style="204" customWidth="1"/>
    <col min="5" max="5" width="12.140625" style="204" customWidth="1"/>
    <col min="6" max="6" width="11.42578125" style="204" bestFit="1" customWidth="1"/>
    <col min="7" max="7" width="10.42578125" style="204" bestFit="1" customWidth="1"/>
    <col min="8" max="8" width="9.140625" style="204"/>
    <col min="9" max="10" width="12.85546875" style="204" customWidth="1"/>
    <col min="11" max="11" width="11.5703125" style="204" customWidth="1"/>
    <col min="12" max="16384" width="9.140625" style="204"/>
  </cols>
  <sheetData>
    <row r="1" spans="1:14" ht="28.5" customHeight="1" x14ac:dyDescent="0.25">
      <c r="B1" s="205" t="s">
        <v>1117</v>
      </c>
      <c r="C1" s="141"/>
      <c r="D1" s="141"/>
      <c r="E1" s="141"/>
      <c r="F1" s="141"/>
      <c r="G1" s="141"/>
      <c r="H1" s="141"/>
      <c r="I1" s="141"/>
      <c r="J1" s="141"/>
      <c r="K1" s="141"/>
      <c r="M1" s="141"/>
    </row>
    <row r="2" spans="1:14" ht="61.5" customHeight="1" x14ac:dyDescent="0.25">
      <c r="A2" s="206" t="s">
        <v>989</v>
      </c>
      <c r="B2" s="142"/>
      <c r="C2" s="142"/>
      <c r="D2" s="142"/>
      <c r="E2" s="142"/>
      <c r="F2" s="142"/>
      <c r="G2" s="142"/>
      <c r="H2" s="142"/>
      <c r="I2" s="142"/>
      <c r="J2" s="142"/>
      <c r="K2" s="142"/>
      <c r="L2" s="142"/>
      <c r="M2" s="142"/>
      <c r="N2" s="142"/>
    </row>
    <row r="3" spans="1:14" ht="18.75" x14ac:dyDescent="0.3">
      <c r="A3" s="141"/>
      <c r="B3" s="142"/>
      <c r="C3" s="143" t="s">
        <v>990</v>
      </c>
      <c r="D3" s="141"/>
      <c r="E3" s="141"/>
      <c r="F3" s="141"/>
      <c r="G3" s="141"/>
      <c r="H3" s="141"/>
      <c r="I3" s="141"/>
      <c r="J3" s="141"/>
      <c r="K3" s="141"/>
      <c r="L3" s="141"/>
      <c r="M3" s="141"/>
      <c r="N3" s="142"/>
    </row>
    <row r="4" spans="1:14" ht="15" customHeight="1" x14ac:dyDescent="0.25">
      <c r="A4" s="141"/>
      <c r="B4" s="142"/>
      <c r="C4" s="142"/>
      <c r="D4" s="142"/>
      <c r="E4" s="142"/>
      <c r="F4" s="142"/>
      <c r="G4" s="142"/>
      <c r="H4" s="142"/>
      <c r="I4" s="142"/>
      <c r="J4" s="142"/>
      <c r="K4" s="142"/>
      <c r="L4" s="142"/>
      <c r="M4" s="142"/>
      <c r="N4" s="142"/>
    </row>
    <row r="5" spans="1:14" x14ac:dyDescent="0.25">
      <c r="A5" s="141"/>
      <c r="B5" s="142"/>
      <c r="C5" s="144" t="s">
        <v>991</v>
      </c>
      <c r="D5" s="144" t="s">
        <v>1099</v>
      </c>
      <c r="E5" s="145"/>
      <c r="F5" s="146"/>
      <c r="G5" s="142"/>
      <c r="H5" s="142"/>
      <c r="I5" s="138" t="s">
        <v>992</v>
      </c>
      <c r="J5" s="138"/>
      <c r="K5" s="138"/>
      <c r="L5" s="138" t="s">
        <v>1118</v>
      </c>
      <c r="M5" s="142"/>
      <c r="N5" s="142"/>
    </row>
    <row r="6" spans="1:14" x14ac:dyDescent="0.25">
      <c r="A6" s="141"/>
      <c r="B6" s="142"/>
      <c r="C6" s="147" t="s">
        <v>993</v>
      </c>
      <c r="D6" s="147" t="s">
        <v>1099</v>
      </c>
      <c r="E6" s="142"/>
      <c r="F6" s="148"/>
      <c r="G6" s="142"/>
      <c r="H6" s="142"/>
      <c r="I6" s="203"/>
      <c r="J6" s="203"/>
      <c r="K6" s="142"/>
      <c r="L6" s="142"/>
      <c r="M6" s="142"/>
      <c r="N6" s="142"/>
    </row>
    <row r="7" spans="1:14" x14ac:dyDescent="0.25">
      <c r="A7" s="141"/>
      <c r="B7" s="142"/>
      <c r="C7" s="149" t="s">
        <v>994</v>
      </c>
      <c r="D7" s="149" t="s">
        <v>1100</v>
      </c>
      <c r="E7" s="150"/>
      <c r="F7" s="151"/>
      <c r="G7" s="142"/>
      <c r="H7" s="142"/>
      <c r="I7" s="203"/>
      <c r="J7" s="203"/>
      <c r="K7" s="142"/>
      <c r="L7" s="142"/>
      <c r="M7" s="142"/>
      <c r="N7" s="142"/>
    </row>
    <row r="8" spans="1:14" x14ac:dyDescent="0.25">
      <c r="A8" s="141"/>
      <c r="B8" s="142"/>
      <c r="C8" s="142"/>
      <c r="D8" s="142"/>
      <c r="E8" s="142"/>
      <c r="F8" s="142"/>
      <c r="G8" s="142"/>
      <c r="H8" s="142"/>
      <c r="I8" s="142"/>
      <c r="J8" s="142"/>
      <c r="K8" s="142"/>
      <c r="L8" s="142"/>
      <c r="M8" s="142"/>
      <c r="N8" s="142"/>
    </row>
    <row r="9" spans="1:14" x14ac:dyDescent="0.25">
      <c r="A9" s="141"/>
      <c r="B9" s="142"/>
      <c r="C9" s="152" t="s">
        <v>995</v>
      </c>
      <c r="D9" s="152" t="s">
        <v>996</v>
      </c>
      <c r="E9" s="152" t="s">
        <v>997</v>
      </c>
      <c r="F9" s="152" t="s">
        <v>998</v>
      </c>
      <c r="G9" s="142"/>
      <c r="H9" s="142"/>
      <c r="I9" s="138" t="s">
        <v>999</v>
      </c>
      <c r="J9" s="194">
        <v>43281</v>
      </c>
      <c r="K9" s="138"/>
      <c r="L9" s="142"/>
      <c r="M9" s="142"/>
      <c r="N9" s="142"/>
    </row>
    <row r="10" spans="1:14" x14ac:dyDescent="0.25">
      <c r="A10" s="141"/>
      <c r="B10" s="142"/>
      <c r="C10" s="138" t="s">
        <v>1000</v>
      </c>
      <c r="D10" s="138" t="s">
        <v>1101</v>
      </c>
      <c r="E10" s="138" t="s">
        <v>1102</v>
      </c>
      <c r="F10" s="138" t="s">
        <v>1102</v>
      </c>
      <c r="G10" s="142"/>
      <c r="H10" s="142"/>
      <c r="I10" s="142"/>
      <c r="J10" s="142"/>
      <c r="K10" s="142"/>
      <c r="L10" s="142"/>
      <c r="M10" s="142"/>
      <c r="N10" s="142"/>
    </row>
    <row r="11" spans="1:14" x14ac:dyDescent="0.25">
      <c r="A11" s="141"/>
      <c r="B11" s="142"/>
      <c r="C11" s="138" t="s">
        <v>1001</v>
      </c>
      <c r="D11" s="138" t="s">
        <v>1121</v>
      </c>
      <c r="E11" s="138" t="s">
        <v>1102</v>
      </c>
      <c r="F11" s="138" t="s">
        <v>1103</v>
      </c>
      <c r="G11" s="142"/>
      <c r="H11" s="142"/>
      <c r="I11" s="142"/>
      <c r="J11" s="142"/>
      <c r="K11" s="142"/>
      <c r="L11" s="142"/>
      <c r="M11" s="142"/>
      <c r="N11" s="142"/>
    </row>
    <row r="12" spans="1:14" x14ac:dyDescent="0.25">
      <c r="A12" s="141"/>
      <c r="B12" s="142"/>
      <c r="C12" s="138" t="s">
        <v>1002</v>
      </c>
      <c r="D12" s="138" t="s">
        <v>1121</v>
      </c>
      <c r="E12" s="138" t="s">
        <v>1102</v>
      </c>
      <c r="F12" s="138" t="s">
        <v>1103</v>
      </c>
      <c r="G12" s="142"/>
      <c r="H12" s="142"/>
      <c r="I12" s="142"/>
      <c r="J12" s="142"/>
      <c r="K12" s="142"/>
      <c r="L12" s="142"/>
      <c r="M12" s="142"/>
      <c r="N12" s="142"/>
    </row>
    <row r="13" spans="1:14" x14ac:dyDescent="0.25">
      <c r="A13" s="141"/>
      <c r="B13" s="142"/>
      <c r="C13" s="142"/>
      <c r="D13" s="142"/>
      <c r="E13" s="142"/>
      <c r="F13" s="142"/>
      <c r="G13" s="142"/>
      <c r="H13" s="142"/>
      <c r="I13" s="142"/>
      <c r="J13" s="142"/>
      <c r="K13" s="142"/>
      <c r="L13" s="142"/>
      <c r="M13" s="142"/>
      <c r="N13" s="142"/>
    </row>
    <row r="14" spans="1:14" ht="18.75" x14ac:dyDescent="0.3">
      <c r="A14" s="206" t="s">
        <v>1003</v>
      </c>
      <c r="B14" s="142"/>
      <c r="C14" s="143" t="s">
        <v>1004</v>
      </c>
      <c r="D14" s="141"/>
      <c r="E14" s="141"/>
      <c r="F14" s="141"/>
      <c r="G14" s="141"/>
      <c r="H14" s="141"/>
      <c r="I14" s="141"/>
      <c r="J14" s="141"/>
      <c r="K14" s="141"/>
      <c r="L14" s="141"/>
      <c r="M14" s="141"/>
      <c r="N14" s="142"/>
    </row>
    <row r="15" spans="1:14" x14ac:dyDescent="0.25">
      <c r="A15" s="141"/>
      <c r="B15" s="142"/>
      <c r="C15" s="142"/>
      <c r="D15" s="142"/>
      <c r="E15" s="142"/>
      <c r="F15" s="142"/>
      <c r="G15" s="142"/>
      <c r="H15" s="142"/>
      <c r="I15" s="142"/>
      <c r="J15" s="142"/>
      <c r="K15" s="142"/>
      <c r="L15" s="142"/>
      <c r="M15" s="142"/>
      <c r="N15" s="142"/>
    </row>
    <row r="16" spans="1:14" x14ac:dyDescent="0.25">
      <c r="A16" s="141"/>
      <c r="B16" s="142"/>
      <c r="C16" s="152" t="s">
        <v>1005</v>
      </c>
      <c r="D16" s="153"/>
      <c r="E16" s="142"/>
      <c r="F16" s="142"/>
      <c r="G16" s="142"/>
      <c r="H16" s="142"/>
      <c r="I16" s="152" t="s">
        <v>1006</v>
      </c>
      <c r="J16" s="152"/>
      <c r="K16" s="153"/>
      <c r="L16" s="142"/>
      <c r="M16" s="142"/>
      <c r="N16" s="142"/>
    </row>
    <row r="17" spans="1:14" x14ac:dyDescent="0.25">
      <c r="A17" s="141"/>
      <c r="B17" s="142"/>
      <c r="C17" s="138" t="s">
        <v>38</v>
      </c>
      <c r="D17" s="154">
        <v>66890</v>
      </c>
      <c r="E17" s="142"/>
      <c r="F17" s="142"/>
      <c r="G17" s="142"/>
      <c r="H17" s="142"/>
      <c r="I17" s="138" t="s">
        <v>1007</v>
      </c>
      <c r="J17" s="138"/>
      <c r="K17" s="154">
        <v>98366</v>
      </c>
      <c r="L17" s="142"/>
      <c r="M17" s="142"/>
      <c r="N17" s="142"/>
    </row>
    <row r="18" spans="1:14" x14ac:dyDescent="0.25">
      <c r="A18" s="141"/>
      <c r="B18" s="142"/>
      <c r="C18" s="138" t="s">
        <v>1008</v>
      </c>
      <c r="D18" s="154">
        <v>5036</v>
      </c>
      <c r="E18" s="142"/>
      <c r="F18" s="142"/>
      <c r="G18" s="142"/>
      <c r="H18" s="142"/>
      <c r="I18" s="138" t="s">
        <v>1009</v>
      </c>
      <c r="J18" s="138"/>
      <c r="K18" s="154">
        <v>40724</v>
      </c>
      <c r="L18" s="142"/>
      <c r="M18" s="142"/>
      <c r="N18" s="142"/>
    </row>
    <row r="19" spans="1:14" x14ac:dyDescent="0.25">
      <c r="A19" s="141"/>
      <c r="B19" s="142"/>
      <c r="C19" s="138" t="s">
        <v>2</v>
      </c>
      <c r="D19" s="154"/>
      <c r="E19" s="142"/>
      <c r="F19" s="142"/>
      <c r="G19" s="142"/>
      <c r="H19" s="142"/>
      <c r="I19" s="138" t="s">
        <v>1010</v>
      </c>
      <c r="J19" s="138"/>
      <c r="K19" s="154">
        <v>32216</v>
      </c>
      <c r="L19" s="142"/>
      <c r="M19" s="142"/>
      <c r="N19" s="142"/>
    </row>
    <row r="20" spans="1:14" x14ac:dyDescent="0.25">
      <c r="A20" s="141"/>
      <c r="B20" s="142"/>
      <c r="C20" s="155" t="s">
        <v>1</v>
      </c>
      <c r="D20" s="156">
        <f>SUM(D17:D19)</f>
        <v>71926</v>
      </c>
      <c r="E20" s="142"/>
      <c r="F20" s="142"/>
      <c r="G20" s="142"/>
      <c r="H20" s="142"/>
      <c r="I20" s="138" t="s">
        <v>1011</v>
      </c>
      <c r="J20" s="138"/>
      <c r="K20" s="154">
        <v>680015</v>
      </c>
      <c r="L20" s="142"/>
      <c r="M20" s="142"/>
      <c r="N20" s="142"/>
    </row>
    <row r="21" spans="1:14" x14ac:dyDescent="0.25">
      <c r="A21" s="141"/>
      <c r="B21" s="142"/>
      <c r="C21" s="142"/>
      <c r="D21" s="142"/>
      <c r="E21" s="142"/>
      <c r="F21" s="142"/>
      <c r="G21" s="142"/>
      <c r="H21" s="142"/>
      <c r="I21" s="142"/>
      <c r="J21" s="142"/>
      <c r="K21" s="142"/>
      <c r="L21" s="142"/>
      <c r="M21" s="142"/>
      <c r="N21" s="142"/>
    </row>
    <row r="22" spans="1:14" ht="45" x14ac:dyDescent="0.25">
      <c r="A22" s="141"/>
      <c r="B22" s="142"/>
      <c r="C22" s="157" t="s">
        <v>1012</v>
      </c>
      <c r="D22" s="158" t="s">
        <v>1013</v>
      </c>
      <c r="E22" s="158" t="s">
        <v>1014</v>
      </c>
      <c r="F22" s="158" t="s">
        <v>1015</v>
      </c>
      <c r="G22" s="142"/>
      <c r="H22" s="142"/>
      <c r="I22" s="152" t="s">
        <v>1016</v>
      </c>
      <c r="J22" s="153"/>
      <c r="K22" s="158" t="s">
        <v>1013</v>
      </c>
      <c r="L22" s="158" t="s">
        <v>1014</v>
      </c>
      <c r="M22" s="142"/>
      <c r="N22" s="142"/>
    </row>
    <row r="23" spans="1:14" x14ac:dyDescent="0.25">
      <c r="A23" s="141"/>
      <c r="B23" s="142"/>
      <c r="C23" s="159" t="s">
        <v>1017</v>
      </c>
      <c r="D23" s="154">
        <v>3092</v>
      </c>
      <c r="E23" s="160">
        <f>IF($D$30=0,,(D23/$D$30))</f>
        <v>4.6225145761698311E-2</v>
      </c>
      <c r="F23" s="154">
        <v>680015</v>
      </c>
      <c r="G23" s="142"/>
      <c r="H23" s="142"/>
      <c r="I23" s="138" t="s">
        <v>980</v>
      </c>
      <c r="J23" s="138"/>
      <c r="K23" s="154">
        <v>3321</v>
      </c>
      <c r="L23" s="160">
        <f>IF($K$31=0,,(K23/$K$31))</f>
        <v>4.964867693227687E-2</v>
      </c>
      <c r="M23" s="142"/>
      <c r="N23" s="142"/>
    </row>
    <row r="24" spans="1:14" x14ac:dyDescent="0.25">
      <c r="A24" s="141"/>
      <c r="B24" s="142"/>
      <c r="C24" s="159" t="s">
        <v>1018</v>
      </c>
      <c r="D24" s="154"/>
      <c r="E24" s="160">
        <f t="shared" ref="E24:E30" si="0">IF($D$30=0,,(D24/$D$30))</f>
        <v>0</v>
      </c>
      <c r="F24" s="154"/>
      <c r="G24" s="142"/>
      <c r="H24" s="142"/>
      <c r="I24" s="138" t="s">
        <v>981</v>
      </c>
      <c r="J24" s="138"/>
      <c r="K24" s="154">
        <v>1064</v>
      </c>
      <c r="L24" s="160">
        <f t="shared" ref="L24:L31" si="1">IF($K$31=0,,(K24/$K$31))</f>
        <v>1.5906712513081178E-2</v>
      </c>
      <c r="M24" s="142"/>
      <c r="N24" s="142"/>
    </row>
    <row r="25" spans="1:14" x14ac:dyDescent="0.25">
      <c r="A25" s="141"/>
      <c r="B25" s="142"/>
      <c r="C25" s="159" t="s">
        <v>1019</v>
      </c>
      <c r="D25" s="154"/>
      <c r="E25" s="160">
        <f t="shared" si="0"/>
        <v>0</v>
      </c>
      <c r="F25" s="154"/>
      <c r="G25" s="142"/>
      <c r="H25" s="142"/>
      <c r="I25" s="138" t="s">
        <v>982</v>
      </c>
      <c r="J25" s="138"/>
      <c r="K25" s="154">
        <v>653</v>
      </c>
      <c r="L25" s="160">
        <f t="shared" si="1"/>
        <v>9.7622963073703099E-3</v>
      </c>
      <c r="M25" s="142"/>
      <c r="N25" s="142"/>
    </row>
    <row r="26" spans="1:14" ht="29.25" customHeight="1" x14ac:dyDescent="0.25">
      <c r="A26" s="141"/>
      <c r="B26" s="142"/>
      <c r="C26" s="159" t="s">
        <v>1020</v>
      </c>
      <c r="D26" s="154"/>
      <c r="E26" s="160">
        <f t="shared" si="0"/>
        <v>0</v>
      </c>
      <c r="F26" s="154"/>
      <c r="G26" s="142"/>
      <c r="H26" s="142"/>
      <c r="I26" s="138" t="s">
        <v>983</v>
      </c>
      <c r="J26" s="138"/>
      <c r="K26" s="154">
        <v>11141</v>
      </c>
      <c r="L26" s="160">
        <f t="shared" si="1"/>
        <v>0.16655703393631335</v>
      </c>
      <c r="M26" s="142"/>
      <c r="N26" s="142"/>
    </row>
    <row r="27" spans="1:14" x14ac:dyDescent="0.25">
      <c r="A27" s="141"/>
      <c r="B27" s="142"/>
      <c r="C27" s="159" t="s">
        <v>1021</v>
      </c>
      <c r="D27" s="154">
        <v>63798</v>
      </c>
      <c r="E27" s="160">
        <f t="shared" si="0"/>
        <v>0.95377485423830166</v>
      </c>
      <c r="F27" s="154">
        <v>673124</v>
      </c>
      <c r="G27" s="142"/>
      <c r="H27" s="142"/>
      <c r="I27" s="138" t="s">
        <v>984</v>
      </c>
      <c r="J27" s="138"/>
      <c r="K27" s="154">
        <v>22203</v>
      </c>
      <c r="L27" s="160">
        <f t="shared" si="1"/>
        <v>0.33193302436836597</v>
      </c>
      <c r="M27" s="142"/>
      <c r="N27" s="142"/>
    </row>
    <row r="28" spans="1:14" x14ac:dyDescent="0.25">
      <c r="A28" s="141"/>
      <c r="B28" s="142"/>
      <c r="C28" s="159" t="s">
        <v>1022</v>
      </c>
      <c r="D28" s="154"/>
      <c r="E28" s="160">
        <f t="shared" si="0"/>
        <v>0</v>
      </c>
      <c r="F28" s="154"/>
      <c r="G28" s="142"/>
      <c r="H28" s="142"/>
      <c r="I28" s="138" t="s">
        <v>985</v>
      </c>
      <c r="J28" s="138"/>
      <c r="K28" s="154">
        <v>6734</v>
      </c>
      <c r="L28" s="160">
        <f t="shared" si="1"/>
        <v>0.10067274629989535</v>
      </c>
      <c r="M28" s="142"/>
      <c r="N28" s="142"/>
    </row>
    <row r="29" spans="1:14" x14ac:dyDescent="0.25">
      <c r="A29" s="141"/>
      <c r="B29" s="142"/>
      <c r="C29" s="159" t="s">
        <v>3</v>
      </c>
      <c r="D29" s="154"/>
      <c r="E29" s="160">
        <f t="shared" si="0"/>
        <v>0</v>
      </c>
      <c r="F29" s="154"/>
      <c r="G29" s="142"/>
      <c r="H29" s="142"/>
      <c r="I29" s="138" t="s">
        <v>986</v>
      </c>
      <c r="J29" s="138"/>
      <c r="K29" s="154">
        <v>21774</v>
      </c>
      <c r="L29" s="160">
        <f t="shared" si="1"/>
        <v>0.32551950964269699</v>
      </c>
      <c r="M29" s="142"/>
      <c r="N29" s="142"/>
    </row>
    <row r="30" spans="1:14" x14ac:dyDescent="0.25">
      <c r="A30" s="141"/>
      <c r="B30" s="142"/>
      <c r="C30" s="161" t="s">
        <v>988</v>
      </c>
      <c r="D30" s="162">
        <f>SUM(D23:D29)</f>
        <v>66890</v>
      </c>
      <c r="E30" s="163">
        <f t="shared" si="0"/>
        <v>1</v>
      </c>
      <c r="F30" s="142"/>
      <c r="G30" s="142"/>
      <c r="H30" s="142"/>
      <c r="I30" s="139" t="s">
        <v>987</v>
      </c>
      <c r="J30" s="139"/>
      <c r="K30" s="164">
        <v>0</v>
      </c>
      <c r="L30" s="160">
        <f t="shared" si="1"/>
        <v>0</v>
      </c>
      <c r="M30" s="142"/>
      <c r="N30" s="142"/>
    </row>
    <row r="31" spans="1:14" x14ac:dyDescent="0.25">
      <c r="A31" s="141"/>
      <c r="B31" s="142"/>
      <c r="C31" s="142"/>
      <c r="D31" s="142"/>
      <c r="E31" s="142"/>
      <c r="F31" s="142"/>
      <c r="G31" s="142"/>
      <c r="H31" s="142"/>
      <c r="I31" s="140" t="s">
        <v>988</v>
      </c>
      <c r="J31" s="165"/>
      <c r="K31" s="162">
        <f>SUM(K23:K30)</f>
        <v>66890</v>
      </c>
      <c r="L31" s="163">
        <f t="shared" si="1"/>
        <v>1</v>
      </c>
      <c r="M31" s="142"/>
      <c r="N31" s="142"/>
    </row>
    <row r="32" spans="1:14" x14ac:dyDescent="0.25">
      <c r="A32" s="141"/>
      <c r="B32" s="142"/>
      <c r="C32" s="142"/>
      <c r="D32" s="142"/>
      <c r="E32" s="142"/>
      <c r="F32" s="142"/>
      <c r="G32" s="142"/>
      <c r="H32" s="142"/>
      <c r="I32" s="142"/>
      <c r="J32" s="142"/>
      <c r="K32" s="142"/>
      <c r="L32" s="142"/>
      <c r="M32" s="142"/>
      <c r="N32" s="142"/>
    </row>
    <row r="33" spans="1:16" ht="45" x14ac:dyDescent="0.25">
      <c r="A33" s="141"/>
      <c r="B33" s="142"/>
      <c r="C33" s="157" t="s">
        <v>1023</v>
      </c>
      <c r="D33" s="158" t="s">
        <v>1013</v>
      </c>
      <c r="E33" s="158" t="s">
        <v>1014</v>
      </c>
      <c r="F33" s="142"/>
      <c r="G33" s="142"/>
      <c r="H33" s="142"/>
      <c r="I33" s="152" t="s">
        <v>1024</v>
      </c>
      <c r="J33" s="152"/>
      <c r="K33" s="158" t="s">
        <v>1013</v>
      </c>
      <c r="L33" s="158" t="s">
        <v>1014</v>
      </c>
      <c r="M33" s="142"/>
      <c r="N33" s="142"/>
    </row>
    <row r="34" spans="1:16" x14ac:dyDescent="0.25">
      <c r="A34" s="141"/>
      <c r="B34" s="142"/>
      <c r="C34" s="159" t="s">
        <v>1025</v>
      </c>
      <c r="D34" s="154">
        <v>33833</v>
      </c>
      <c r="E34" s="160">
        <f>IF($D$36=0,,(D34/$D$36))</f>
        <v>0.50580056809687546</v>
      </c>
      <c r="F34" s="142"/>
      <c r="G34" s="142"/>
      <c r="H34" s="142"/>
      <c r="I34" s="138" t="s">
        <v>1026</v>
      </c>
      <c r="J34" s="138"/>
      <c r="K34" s="154">
        <v>58385</v>
      </c>
      <c r="L34" s="160">
        <f>IF($K$36=0,,(K34/$K$36))</f>
        <v>0.87285094931977869</v>
      </c>
      <c r="M34" s="142"/>
      <c r="N34" s="142"/>
    </row>
    <row r="35" spans="1:16" x14ac:dyDescent="0.25">
      <c r="A35" s="141"/>
      <c r="B35" s="142"/>
      <c r="C35" s="159" t="s">
        <v>1027</v>
      </c>
      <c r="D35" s="154">
        <v>33057</v>
      </c>
      <c r="E35" s="160">
        <f t="shared" ref="E35:E36" si="2">IF($D$36=0,,(D35/$D$36))</f>
        <v>0.49419943190312454</v>
      </c>
      <c r="F35" s="142"/>
      <c r="G35" s="142"/>
      <c r="H35" s="142"/>
      <c r="I35" s="139" t="s">
        <v>1028</v>
      </c>
      <c r="J35" s="139"/>
      <c r="K35" s="164">
        <v>8505</v>
      </c>
      <c r="L35" s="160">
        <f t="shared" ref="L35:L36" si="3">IF($K$36=0,,(K35/$K$36))</f>
        <v>0.12714905068022125</v>
      </c>
      <c r="M35" s="142"/>
      <c r="N35" s="142"/>
    </row>
    <row r="36" spans="1:16" x14ac:dyDescent="0.25">
      <c r="A36" s="141"/>
      <c r="B36" s="142"/>
      <c r="C36" s="161" t="s">
        <v>988</v>
      </c>
      <c r="D36" s="162">
        <f>SUM(D34:D35)</f>
        <v>66890</v>
      </c>
      <c r="E36" s="163">
        <f t="shared" si="2"/>
        <v>1</v>
      </c>
      <c r="F36" s="142"/>
      <c r="G36" s="142"/>
      <c r="H36" s="142"/>
      <c r="I36" s="140" t="s">
        <v>988</v>
      </c>
      <c r="J36" s="165"/>
      <c r="K36" s="162">
        <f>SUM(K34:K35)</f>
        <v>66890</v>
      </c>
      <c r="L36" s="163">
        <f t="shared" si="3"/>
        <v>1</v>
      </c>
      <c r="M36" s="142"/>
      <c r="N36" s="142"/>
    </row>
    <row r="37" spans="1:16" x14ac:dyDescent="0.25">
      <c r="A37" s="141"/>
      <c r="B37" s="142"/>
      <c r="C37" s="142"/>
      <c r="D37" s="142"/>
      <c r="E37" s="142"/>
      <c r="F37" s="142"/>
      <c r="G37" s="142"/>
      <c r="H37" s="142"/>
      <c r="I37" s="142"/>
      <c r="J37" s="142"/>
      <c r="K37" s="142"/>
      <c r="L37" s="142"/>
      <c r="M37" s="142"/>
      <c r="N37" s="142"/>
    </row>
    <row r="38" spans="1:16" x14ac:dyDescent="0.25">
      <c r="A38" s="141"/>
      <c r="B38" s="142"/>
      <c r="C38" s="157" t="s">
        <v>1029</v>
      </c>
      <c r="D38" s="138">
        <v>10.1</v>
      </c>
      <c r="E38" s="142"/>
      <c r="F38" s="142"/>
      <c r="G38" s="142"/>
      <c r="H38" s="142"/>
      <c r="I38" s="142"/>
      <c r="J38" s="142"/>
      <c r="K38" s="142"/>
      <c r="L38" s="142"/>
      <c r="M38" s="142"/>
      <c r="N38" s="142"/>
    </row>
    <row r="39" spans="1:16" x14ac:dyDescent="0.25">
      <c r="A39" s="141"/>
      <c r="B39" s="142"/>
      <c r="C39" s="166"/>
      <c r="D39" s="142"/>
      <c r="E39" s="142"/>
      <c r="F39" s="142"/>
      <c r="G39" s="142"/>
      <c r="H39" s="142"/>
      <c r="I39" s="167"/>
      <c r="J39" s="142"/>
      <c r="K39" s="142"/>
      <c r="L39" s="142"/>
      <c r="M39" s="142"/>
      <c r="N39" s="142"/>
    </row>
    <row r="40" spans="1:16" x14ac:dyDescent="0.25">
      <c r="A40" s="141"/>
      <c r="B40" s="142"/>
      <c r="C40" s="157" t="s">
        <v>1030</v>
      </c>
      <c r="D40" s="168" t="s">
        <v>1031</v>
      </c>
      <c r="E40" s="158" t="s">
        <v>1032</v>
      </c>
      <c r="F40" s="158" t="s">
        <v>1033</v>
      </c>
      <c r="G40" s="158" t="s">
        <v>1034</v>
      </c>
      <c r="H40" s="158" t="s">
        <v>1035</v>
      </c>
      <c r="I40" s="158" t="s">
        <v>1036</v>
      </c>
      <c r="J40" s="158" t="s">
        <v>1037</v>
      </c>
      <c r="K40" s="158" t="s">
        <v>1038</v>
      </c>
      <c r="L40" s="158" t="s">
        <v>1039</v>
      </c>
      <c r="M40" s="158" t="s">
        <v>988</v>
      </c>
      <c r="N40" s="142"/>
    </row>
    <row r="41" spans="1:16" x14ac:dyDescent="0.25">
      <c r="A41" s="141"/>
      <c r="B41" s="142"/>
      <c r="C41" s="138" t="s">
        <v>1013</v>
      </c>
      <c r="D41" s="154">
        <v>19948</v>
      </c>
      <c r="E41" s="154">
        <v>15135</v>
      </c>
      <c r="F41" s="154">
        <v>11796</v>
      </c>
      <c r="G41" s="154">
        <v>9013</v>
      </c>
      <c r="H41" s="154">
        <v>6407</v>
      </c>
      <c r="I41" s="154">
        <v>3957</v>
      </c>
      <c r="J41" s="154">
        <v>621</v>
      </c>
      <c r="K41" s="154">
        <v>13</v>
      </c>
      <c r="L41" s="154"/>
      <c r="M41" s="162">
        <f>SUM(D41:L41)</f>
        <v>66890</v>
      </c>
      <c r="N41" s="142"/>
    </row>
    <row r="42" spans="1:16" x14ac:dyDescent="0.25">
      <c r="A42" s="141"/>
      <c r="B42" s="142"/>
      <c r="C42" s="138" t="s">
        <v>1014</v>
      </c>
      <c r="D42" s="160">
        <f>IF($M$41=0,,(D41/$M$41))</f>
        <v>0.29822095978472118</v>
      </c>
      <c r="E42" s="160">
        <f t="shared" ref="E42:M42" si="4">IF($M$41=0,,(E41/$M$41))</f>
        <v>0.22626700553146958</v>
      </c>
      <c r="F42" s="160">
        <f t="shared" si="4"/>
        <v>0.17634923007923456</v>
      </c>
      <c r="G42" s="160">
        <f t="shared" si="4"/>
        <v>0.134743608910151</v>
      </c>
      <c r="H42" s="160">
        <f t="shared" si="4"/>
        <v>9.5784123187322476E-2</v>
      </c>
      <c r="I42" s="160">
        <f t="shared" si="4"/>
        <v>5.9156824637464495E-2</v>
      </c>
      <c r="J42" s="160">
        <f t="shared" si="4"/>
        <v>9.2838989385558377E-3</v>
      </c>
      <c r="K42" s="160">
        <f t="shared" si="4"/>
        <v>1.9434893108087907E-4</v>
      </c>
      <c r="L42" s="160">
        <f t="shared" si="4"/>
        <v>0</v>
      </c>
      <c r="M42" s="163">
        <f t="shared" si="4"/>
        <v>1</v>
      </c>
      <c r="N42" s="142"/>
      <c r="O42" s="141"/>
      <c r="P42" s="141"/>
    </row>
    <row r="43" spans="1:16" x14ac:dyDescent="0.25">
      <c r="A43" s="141"/>
      <c r="B43" s="142"/>
      <c r="C43" s="142"/>
      <c r="D43" s="142"/>
      <c r="E43" s="142"/>
      <c r="F43" s="142"/>
      <c r="G43" s="142"/>
      <c r="H43" s="142"/>
      <c r="I43" s="142"/>
      <c r="J43" s="142"/>
      <c r="K43" s="142"/>
      <c r="L43" s="142"/>
      <c r="M43" s="142"/>
      <c r="N43" s="142"/>
    </row>
    <row r="44" spans="1:16" x14ac:dyDescent="0.25">
      <c r="A44" s="141"/>
      <c r="B44" s="142"/>
      <c r="C44" s="157" t="s">
        <v>1040</v>
      </c>
      <c r="D44" s="158">
        <v>2018</v>
      </c>
      <c r="E44" s="158">
        <v>2019</v>
      </c>
      <c r="F44" s="158">
        <v>2020</v>
      </c>
      <c r="G44" s="158">
        <v>2021</v>
      </c>
      <c r="H44" s="158">
        <v>2022</v>
      </c>
      <c r="I44" s="158">
        <v>2023</v>
      </c>
      <c r="J44" s="158">
        <v>2024</v>
      </c>
      <c r="K44" s="158">
        <v>2025</v>
      </c>
      <c r="L44" s="158" t="s">
        <v>1122</v>
      </c>
      <c r="M44" s="158" t="s">
        <v>988</v>
      </c>
      <c r="N44" s="142"/>
    </row>
    <row r="45" spans="1:16" x14ac:dyDescent="0.25">
      <c r="A45" s="141"/>
      <c r="B45" s="142"/>
      <c r="C45" s="138" t="s">
        <v>1013</v>
      </c>
      <c r="D45" s="154">
        <v>45658</v>
      </c>
      <c r="E45" s="154">
        <v>10588</v>
      </c>
      <c r="F45" s="154">
        <v>4896</v>
      </c>
      <c r="G45" s="154">
        <v>2679</v>
      </c>
      <c r="H45" s="154">
        <v>2173</v>
      </c>
      <c r="I45" s="154">
        <v>365</v>
      </c>
      <c r="J45" s="154">
        <v>143</v>
      </c>
      <c r="K45" s="154">
        <v>149</v>
      </c>
      <c r="L45" s="154">
        <v>239</v>
      </c>
      <c r="M45" s="162">
        <f>SUM(D45:L45)</f>
        <v>66890</v>
      </c>
      <c r="N45" s="142"/>
    </row>
    <row r="46" spans="1:16" x14ac:dyDescent="0.25">
      <c r="A46" s="141"/>
      <c r="B46" s="142"/>
      <c r="C46" s="138" t="s">
        <v>1014</v>
      </c>
      <c r="D46" s="160">
        <f>IF($M$41=0,,(D45/$M$41))</f>
        <v>0.68258334579159818</v>
      </c>
      <c r="E46" s="160">
        <f t="shared" ref="E46:M46" si="5">IF($M$41=0,,(E45/$M$41))</f>
        <v>0.15828972940648828</v>
      </c>
      <c r="F46" s="160">
        <f t="shared" si="5"/>
        <v>7.3194797428614136E-2</v>
      </c>
      <c r="G46" s="160">
        <f t="shared" si="5"/>
        <v>4.005082972043654E-2</v>
      </c>
      <c r="H46" s="160">
        <f t="shared" si="5"/>
        <v>3.248617132605771E-2</v>
      </c>
      <c r="I46" s="160">
        <f t="shared" si="5"/>
        <v>5.4567199880400661E-3</v>
      </c>
      <c r="J46" s="160">
        <f t="shared" si="5"/>
        <v>2.1378382418896697E-3</v>
      </c>
      <c r="K46" s="160">
        <f t="shared" si="5"/>
        <v>2.2275377485423829E-3</v>
      </c>
      <c r="L46" s="160">
        <f t="shared" si="5"/>
        <v>3.5730303483330842E-3</v>
      </c>
      <c r="M46" s="163">
        <f t="shared" si="5"/>
        <v>1</v>
      </c>
      <c r="N46" s="142"/>
    </row>
    <row r="47" spans="1:16" x14ac:dyDescent="0.25">
      <c r="A47" s="141"/>
      <c r="B47" s="142"/>
      <c r="C47" s="142"/>
      <c r="D47" s="169"/>
      <c r="E47" s="169"/>
      <c r="F47" s="169"/>
      <c r="G47" s="169"/>
      <c r="H47" s="169"/>
      <c r="I47" s="169"/>
      <c r="J47" s="169"/>
      <c r="K47" s="169"/>
      <c r="L47" s="169"/>
      <c r="M47" s="170"/>
      <c r="N47" s="142"/>
    </row>
    <row r="48" spans="1:16" x14ac:dyDescent="0.25">
      <c r="A48" s="141"/>
      <c r="B48" s="142"/>
      <c r="C48" s="142"/>
      <c r="D48" s="169"/>
      <c r="E48" s="169"/>
      <c r="F48" s="169"/>
      <c r="G48" s="169"/>
      <c r="H48" s="169"/>
      <c r="I48" s="169"/>
      <c r="J48" s="169"/>
      <c r="K48" s="169"/>
      <c r="L48" s="169"/>
      <c r="M48" s="170"/>
      <c r="N48" s="142"/>
    </row>
    <row r="49" spans="1:14" x14ac:dyDescent="0.25">
      <c r="A49" s="141"/>
      <c r="B49" s="142"/>
      <c r="C49" s="142"/>
      <c r="D49" s="169"/>
      <c r="E49" s="169"/>
      <c r="F49" s="169"/>
      <c r="G49" s="169"/>
      <c r="H49" s="169"/>
      <c r="I49" s="169"/>
      <c r="J49" s="169"/>
      <c r="K49" s="169"/>
      <c r="L49" s="169"/>
      <c r="M49" s="170"/>
      <c r="N49" s="142"/>
    </row>
    <row r="50" spans="1:14" x14ac:dyDescent="0.25">
      <c r="A50" s="141"/>
      <c r="B50" s="142"/>
      <c r="C50" s="142"/>
      <c r="D50" s="169"/>
      <c r="E50" s="169"/>
      <c r="F50" s="169"/>
      <c r="G50" s="169"/>
      <c r="H50" s="169"/>
      <c r="I50" s="169"/>
      <c r="J50" s="169"/>
      <c r="K50" s="169"/>
      <c r="L50" s="169"/>
      <c r="M50" s="170"/>
      <c r="N50" s="142"/>
    </row>
    <row r="51" spans="1:14" x14ac:dyDescent="0.25">
      <c r="A51" s="141"/>
      <c r="B51" s="142"/>
      <c r="C51" s="142"/>
      <c r="D51" s="142"/>
      <c r="E51" s="142"/>
      <c r="F51" s="142"/>
      <c r="G51" s="142"/>
      <c r="H51" s="142"/>
      <c r="I51" s="142"/>
      <c r="J51" s="142"/>
      <c r="K51" s="142"/>
      <c r="L51" s="142"/>
      <c r="M51" s="142"/>
      <c r="N51" s="142"/>
    </row>
    <row r="52" spans="1:14" x14ac:dyDescent="0.25">
      <c r="A52" s="141"/>
      <c r="B52" s="142"/>
      <c r="C52" s="157" t="s">
        <v>1041</v>
      </c>
      <c r="D52" s="158" t="s">
        <v>1042</v>
      </c>
      <c r="E52" s="158" t="s">
        <v>1043</v>
      </c>
      <c r="F52" s="158" t="s">
        <v>1044</v>
      </c>
      <c r="G52" s="158" t="s">
        <v>1045</v>
      </c>
      <c r="H52" s="158" t="s">
        <v>1046</v>
      </c>
      <c r="I52" s="158" t="s">
        <v>988</v>
      </c>
      <c r="J52" s="142"/>
      <c r="K52" s="142"/>
      <c r="L52" s="142"/>
      <c r="M52" s="142"/>
      <c r="N52" s="142"/>
    </row>
    <row r="53" spans="1:14" x14ac:dyDescent="0.25">
      <c r="A53" s="141"/>
      <c r="B53" s="142"/>
      <c r="C53" s="138" t="s">
        <v>1013</v>
      </c>
      <c r="D53" s="154">
        <v>9408</v>
      </c>
      <c r="E53" s="154">
        <v>7933</v>
      </c>
      <c r="F53" s="154">
        <v>18498</v>
      </c>
      <c r="G53" s="154">
        <v>3625</v>
      </c>
      <c r="H53" s="154">
        <v>27426</v>
      </c>
      <c r="I53" s="162">
        <f>SUM(D53:H53)</f>
        <v>66890</v>
      </c>
      <c r="J53" s="167"/>
      <c r="K53" s="142"/>
      <c r="L53" s="142"/>
      <c r="M53" s="142"/>
      <c r="N53" s="142"/>
    </row>
    <row r="54" spans="1:14" x14ac:dyDescent="0.25">
      <c r="A54" s="141"/>
      <c r="B54" s="142"/>
      <c r="C54" s="138" t="s">
        <v>1014</v>
      </c>
      <c r="D54" s="160">
        <f>IF($I$53=0,,(D53/$I$53))</f>
        <v>0.14064882643145463</v>
      </c>
      <c r="E54" s="160">
        <f t="shared" ref="E54:I54" si="6">IF($I$53=0,,(E53/$I$53))</f>
        <v>0.11859769771266258</v>
      </c>
      <c r="F54" s="160">
        <f t="shared" si="6"/>
        <v>0.27654357901031545</v>
      </c>
      <c r="G54" s="160">
        <f t="shared" si="6"/>
        <v>5.4193451936014353E-2</v>
      </c>
      <c r="H54" s="160">
        <f t="shared" si="6"/>
        <v>0.41001644490955302</v>
      </c>
      <c r="I54" s="163">
        <f t="shared" si="6"/>
        <v>1</v>
      </c>
      <c r="J54" s="142"/>
      <c r="K54" s="142"/>
      <c r="L54" s="142"/>
      <c r="M54" s="142"/>
      <c r="N54" s="142"/>
    </row>
    <row r="55" spans="1:14" x14ac:dyDescent="0.25">
      <c r="A55" s="141"/>
      <c r="B55" s="142"/>
      <c r="C55" s="142"/>
      <c r="D55" s="142"/>
      <c r="E55" s="142"/>
      <c r="F55" s="142"/>
      <c r="G55" s="142"/>
      <c r="H55" s="142"/>
      <c r="I55" s="142"/>
      <c r="J55" s="142"/>
      <c r="K55" s="142"/>
      <c r="L55" s="142"/>
      <c r="M55" s="142"/>
      <c r="N55" s="142"/>
    </row>
    <row r="56" spans="1:14" x14ac:dyDescent="0.25">
      <c r="A56" s="141"/>
      <c r="B56" s="142"/>
      <c r="C56" s="152" t="s">
        <v>1047</v>
      </c>
      <c r="D56" s="153"/>
      <c r="E56" s="153"/>
      <c r="F56" s="153"/>
      <c r="G56" s="153"/>
      <c r="H56" s="153"/>
      <c r="I56" s="142"/>
      <c r="J56" s="142"/>
      <c r="K56" s="142"/>
      <c r="L56" s="142"/>
      <c r="M56" s="142"/>
      <c r="N56" s="142"/>
    </row>
    <row r="57" spans="1:14" x14ac:dyDescent="0.25">
      <c r="A57" s="141"/>
      <c r="B57" s="142"/>
      <c r="C57" s="152" t="s">
        <v>1048</v>
      </c>
      <c r="D57" s="171" t="s">
        <v>1049</v>
      </c>
      <c r="E57" s="171" t="s">
        <v>1050</v>
      </c>
      <c r="F57" s="171" t="s">
        <v>1051</v>
      </c>
      <c r="G57" s="171" t="s">
        <v>1052</v>
      </c>
      <c r="H57" s="171" t="s">
        <v>988</v>
      </c>
      <c r="I57" s="142"/>
      <c r="J57" s="142"/>
      <c r="K57" s="142"/>
      <c r="L57" s="142"/>
      <c r="M57" s="142"/>
      <c r="N57" s="142"/>
    </row>
    <row r="58" spans="1:14" x14ac:dyDescent="0.25">
      <c r="A58" s="141"/>
      <c r="B58" s="142"/>
      <c r="C58" s="138" t="s">
        <v>1013</v>
      </c>
      <c r="D58" s="154">
        <v>0</v>
      </c>
      <c r="E58" s="154">
        <v>0</v>
      </c>
      <c r="F58" s="154">
        <v>0</v>
      </c>
      <c r="G58" s="154">
        <v>0</v>
      </c>
      <c r="H58" s="162">
        <f>SUM(D58:G58)</f>
        <v>0</v>
      </c>
      <c r="I58" s="142"/>
      <c r="J58" s="142"/>
      <c r="K58" s="142"/>
      <c r="L58" s="142"/>
      <c r="M58" s="142"/>
      <c r="N58" s="142"/>
    </row>
    <row r="59" spans="1:14" x14ac:dyDescent="0.25">
      <c r="A59" s="141"/>
      <c r="B59" s="142"/>
      <c r="C59" s="138" t="s">
        <v>1053</v>
      </c>
      <c r="D59" s="172">
        <f>IF($M$41=0,,(D58/$M$41))</f>
        <v>0</v>
      </c>
      <c r="E59" s="172">
        <f t="shared" ref="E59:G59" si="7">IF($M$41=0,,(E58/$M$41))</f>
        <v>0</v>
      </c>
      <c r="F59" s="172">
        <f t="shared" si="7"/>
        <v>0</v>
      </c>
      <c r="G59" s="172">
        <f t="shared" si="7"/>
        <v>0</v>
      </c>
      <c r="H59" s="173">
        <f>IF($M$41=0,,(H58/$M$41))</f>
        <v>0</v>
      </c>
      <c r="I59" s="142"/>
      <c r="J59" s="142"/>
      <c r="K59" s="142"/>
      <c r="L59" s="142"/>
      <c r="M59" s="142"/>
      <c r="N59" s="142"/>
    </row>
    <row r="60" spans="1:14" x14ac:dyDescent="0.25">
      <c r="A60" s="141"/>
      <c r="B60" s="142"/>
      <c r="C60" s="142"/>
      <c r="D60" s="142"/>
      <c r="E60" s="142"/>
      <c r="F60" s="142"/>
      <c r="G60" s="142"/>
      <c r="H60" s="142"/>
      <c r="I60" s="142"/>
      <c r="J60" s="142"/>
      <c r="K60" s="142"/>
      <c r="L60" s="142"/>
      <c r="M60" s="142"/>
      <c r="N60" s="142"/>
    </row>
    <row r="61" spans="1:14" x14ac:dyDescent="0.25">
      <c r="A61" s="141"/>
      <c r="B61" s="142"/>
      <c r="C61" s="157" t="s">
        <v>1054</v>
      </c>
      <c r="D61" s="160">
        <v>0</v>
      </c>
      <c r="E61" s="174"/>
      <c r="F61" s="174"/>
      <c r="G61" s="175"/>
      <c r="H61" s="142"/>
      <c r="I61" s="142"/>
      <c r="J61" s="142"/>
      <c r="K61" s="142"/>
      <c r="L61" s="142"/>
      <c r="M61" s="142"/>
      <c r="N61" s="142"/>
    </row>
    <row r="62" spans="1:14" x14ac:dyDescent="0.25">
      <c r="A62" s="141"/>
      <c r="B62" s="142"/>
      <c r="C62" s="142"/>
      <c r="D62" s="142"/>
      <c r="E62" s="142"/>
      <c r="F62" s="142"/>
      <c r="G62" s="142"/>
      <c r="H62" s="142"/>
      <c r="I62" s="142"/>
      <c r="J62" s="142"/>
      <c r="K62" s="142"/>
      <c r="L62" s="142"/>
      <c r="M62" s="142"/>
      <c r="N62" s="142"/>
    </row>
    <row r="63" spans="1:14" x14ac:dyDescent="0.25">
      <c r="A63" s="141"/>
      <c r="B63" s="142"/>
      <c r="C63" s="152" t="s">
        <v>1055</v>
      </c>
      <c r="D63" s="153"/>
      <c r="E63" s="142"/>
      <c r="F63" s="142"/>
      <c r="G63" s="142"/>
      <c r="H63" s="142"/>
      <c r="I63" s="142"/>
      <c r="J63" s="142"/>
      <c r="K63" s="142"/>
      <c r="L63" s="142"/>
      <c r="M63" s="142"/>
      <c r="N63" s="142"/>
    </row>
    <row r="64" spans="1:14" x14ac:dyDescent="0.25">
      <c r="A64" s="141"/>
      <c r="B64" s="142"/>
      <c r="C64" s="138" t="s">
        <v>1056</v>
      </c>
      <c r="D64" s="134">
        <v>0.37419999999999998</v>
      </c>
      <c r="E64" s="142"/>
      <c r="F64" s="142"/>
      <c r="G64" s="142"/>
      <c r="H64" s="142"/>
      <c r="I64" s="142"/>
      <c r="J64" s="142"/>
      <c r="K64" s="142"/>
      <c r="L64" s="142"/>
      <c r="M64" s="142"/>
      <c r="N64" s="142"/>
    </row>
    <row r="65" spans="1:14" x14ac:dyDescent="0.25">
      <c r="A65" s="141"/>
      <c r="B65" s="142"/>
      <c r="C65" s="138" t="s">
        <v>1057</v>
      </c>
      <c r="D65" s="134">
        <v>0.4259</v>
      </c>
      <c r="E65" s="142"/>
      <c r="F65" s="142"/>
      <c r="G65" s="142"/>
      <c r="H65" s="142"/>
      <c r="I65" s="142"/>
      <c r="J65" s="142"/>
      <c r="K65" s="142"/>
      <c r="L65" s="142"/>
      <c r="M65" s="142"/>
      <c r="N65" s="142"/>
    </row>
    <row r="66" spans="1:14" x14ac:dyDescent="0.25">
      <c r="A66" s="141"/>
      <c r="B66" s="142"/>
      <c r="C66" s="142"/>
      <c r="D66" s="142"/>
      <c r="E66" s="142"/>
      <c r="F66" s="142"/>
      <c r="G66" s="142"/>
      <c r="H66" s="142"/>
      <c r="I66" s="142"/>
      <c r="J66" s="142"/>
      <c r="K66" s="142"/>
      <c r="L66" s="142"/>
      <c r="M66" s="142"/>
      <c r="N66" s="142"/>
    </row>
    <row r="67" spans="1:14" ht="18.75" x14ac:dyDescent="0.3">
      <c r="A67" s="206" t="s">
        <v>1058</v>
      </c>
      <c r="B67" s="142"/>
      <c r="C67" s="143" t="s">
        <v>39</v>
      </c>
      <c r="D67" s="176"/>
      <c r="E67" s="176"/>
      <c r="F67" s="176"/>
      <c r="G67" s="176"/>
      <c r="H67" s="176"/>
      <c r="I67" s="176"/>
      <c r="J67" s="176"/>
      <c r="K67" s="176"/>
      <c r="L67" s="176"/>
      <c r="M67" s="176"/>
      <c r="N67" s="142"/>
    </row>
    <row r="68" spans="1:14" x14ac:dyDescent="0.25">
      <c r="A68" s="141"/>
      <c r="B68" s="142"/>
      <c r="C68" s="142"/>
      <c r="D68" s="142"/>
      <c r="E68" s="142"/>
      <c r="F68" s="142"/>
      <c r="G68" s="142"/>
      <c r="H68" s="142"/>
      <c r="I68" s="142"/>
      <c r="J68" s="142"/>
      <c r="K68" s="142"/>
      <c r="L68" s="142"/>
      <c r="M68" s="142"/>
      <c r="N68" s="142"/>
    </row>
    <row r="69" spans="1:14" x14ac:dyDescent="0.25">
      <c r="A69" s="141"/>
      <c r="B69" s="142"/>
      <c r="C69" s="152" t="s">
        <v>1059</v>
      </c>
      <c r="D69" s="153"/>
      <c r="E69" s="153"/>
      <c r="F69" s="153"/>
      <c r="G69" s="153"/>
      <c r="H69" s="153"/>
      <c r="I69" s="153"/>
      <c r="J69" s="153"/>
      <c r="K69" s="142"/>
      <c r="L69" s="142"/>
      <c r="M69" s="142"/>
      <c r="N69" s="142"/>
    </row>
    <row r="70" spans="1:14" ht="30" x14ac:dyDescent="0.25">
      <c r="A70" s="141"/>
      <c r="B70" s="142"/>
      <c r="C70" s="157" t="s">
        <v>1060</v>
      </c>
      <c r="D70" s="158" t="s">
        <v>1061</v>
      </c>
      <c r="E70" s="158" t="s">
        <v>1062</v>
      </c>
      <c r="F70" s="177" t="s">
        <v>1063</v>
      </c>
      <c r="G70" s="158" t="s">
        <v>1023</v>
      </c>
      <c r="H70" s="158" t="s">
        <v>1064</v>
      </c>
      <c r="I70" s="158" t="s">
        <v>1119</v>
      </c>
      <c r="J70" s="158" t="s">
        <v>1065</v>
      </c>
      <c r="K70" s="142"/>
      <c r="L70" s="142"/>
      <c r="M70" s="142"/>
      <c r="N70" s="142"/>
    </row>
    <row r="71" spans="1:14" x14ac:dyDescent="0.25">
      <c r="A71" s="141"/>
      <c r="B71" s="142"/>
      <c r="C71" s="159"/>
      <c r="D71" s="154"/>
      <c r="E71" s="178"/>
      <c r="F71" s="178"/>
      <c r="G71" s="179"/>
      <c r="H71" s="178"/>
      <c r="I71" s="178"/>
      <c r="J71" s="178"/>
      <c r="K71" s="142"/>
      <c r="L71" s="142"/>
      <c r="M71" s="142"/>
      <c r="N71" s="142"/>
    </row>
    <row r="72" spans="1:14" x14ac:dyDescent="0.25">
      <c r="A72" s="141"/>
      <c r="B72" s="142"/>
      <c r="C72" s="159"/>
      <c r="D72" s="154"/>
      <c r="E72" s="178"/>
      <c r="F72" s="178"/>
      <c r="G72" s="179"/>
      <c r="H72" s="178"/>
      <c r="I72" s="178"/>
      <c r="J72" s="178"/>
      <c r="K72" s="142"/>
      <c r="L72" s="142"/>
      <c r="M72" s="142"/>
      <c r="N72" s="142"/>
    </row>
    <row r="73" spans="1:14" x14ac:dyDescent="0.25">
      <c r="A73" s="141"/>
      <c r="B73" s="142"/>
      <c r="C73" s="159"/>
      <c r="D73" s="154"/>
      <c r="E73" s="178"/>
      <c r="F73" s="178"/>
      <c r="G73" s="179"/>
      <c r="H73" s="178"/>
      <c r="I73" s="178"/>
      <c r="J73" s="178"/>
      <c r="K73" s="142"/>
      <c r="L73" s="142"/>
      <c r="M73" s="142"/>
      <c r="N73" s="142"/>
    </row>
    <row r="74" spans="1:14" x14ac:dyDescent="0.25">
      <c r="A74" s="141"/>
      <c r="B74" s="142"/>
      <c r="C74" s="159"/>
      <c r="D74" s="154"/>
      <c r="E74" s="178"/>
      <c r="F74" s="178"/>
      <c r="G74" s="179"/>
      <c r="H74" s="178"/>
      <c r="I74" s="178"/>
      <c r="J74" s="178"/>
      <c r="K74" s="142"/>
      <c r="L74" s="142"/>
      <c r="M74" s="142"/>
      <c r="N74" s="142"/>
    </row>
    <row r="75" spans="1:14" x14ac:dyDescent="0.25">
      <c r="A75" s="141"/>
      <c r="B75" s="142"/>
      <c r="C75" s="159"/>
      <c r="D75" s="154"/>
      <c r="E75" s="178"/>
      <c r="F75" s="178"/>
      <c r="G75" s="179"/>
      <c r="H75" s="178"/>
      <c r="I75" s="178"/>
      <c r="J75" s="178"/>
      <c r="K75" s="142"/>
      <c r="L75" s="142"/>
      <c r="M75" s="142"/>
      <c r="N75" s="142"/>
    </row>
    <row r="76" spans="1:14" x14ac:dyDescent="0.25">
      <c r="A76" s="141"/>
      <c r="B76" s="142"/>
      <c r="C76" s="180"/>
      <c r="D76" s="181"/>
      <c r="E76" s="181"/>
      <c r="F76" s="181"/>
      <c r="G76" s="181"/>
      <c r="H76" s="181"/>
      <c r="I76" s="181"/>
      <c r="J76" s="142"/>
      <c r="K76" s="142"/>
      <c r="L76" s="142"/>
      <c r="M76" s="142"/>
      <c r="N76" s="142"/>
    </row>
    <row r="77" spans="1:14" x14ac:dyDescent="0.25">
      <c r="A77" s="141"/>
      <c r="B77" s="142"/>
      <c r="C77" s="157" t="s">
        <v>1066</v>
      </c>
      <c r="D77" s="182"/>
      <c r="E77" s="182"/>
      <c r="F77" s="182"/>
      <c r="G77" s="182"/>
      <c r="H77" s="182"/>
      <c r="I77" s="182"/>
      <c r="J77" s="153"/>
      <c r="K77" s="153"/>
      <c r="L77" s="142"/>
      <c r="M77" s="142"/>
      <c r="N77" s="142"/>
    </row>
    <row r="78" spans="1:14" ht="30" x14ac:dyDescent="0.25">
      <c r="A78" s="141"/>
      <c r="B78" s="142"/>
      <c r="C78" s="157" t="s">
        <v>1060</v>
      </c>
      <c r="D78" s="158" t="s">
        <v>1061</v>
      </c>
      <c r="E78" s="158" t="s">
        <v>1067</v>
      </c>
      <c r="F78" s="158" t="s">
        <v>1068</v>
      </c>
      <c r="G78" s="177" t="s">
        <v>1063</v>
      </c>
      <c r="H78" s="158" t="s">
        <v>1023</v>
      </c>
      <c r="I78" s="158" t="s">
        <v>1064</v>
      </c>
      <c r="J78" s="158" t="s">
        <v>1119</v>
      </c>
      <c r="K78" s="158" t="s">
        <v>1065</v>
      </c>
      <c r="L78" s="142"/>
      <c r="M78" s="142"/>
      <c r="N78" s="142"/>
    </row>
    <row r="79" spans="1:14" x14ac:dyDescent="0.25">
      <c r="A79" s="141"/>
      <c r="B79" s="142"/>
      <c r="C79" s="159" t="s">
        <v>1098</v>
      </c>
      <c r="D79" s="154">
        <v>1499</v>
      </c>
      <c r="E79" s="178" t="s">
        <v>1096</v>
      </c>
      <c r="F79" s="194">
        <v>40840</v>
      </c>
      <c r="G79" s="178">
        <v>1.5</v>
      </c>
      <c r="H79" s="179" t="s">
        <v>1027</v>
      </c>
      <c r="I79" s="178" t="s">
        <v>1097</v>
      </c>
      <c r="J79" s="194">
        <v>43397</v>
      </c>
      <c r="K79" s="194">
        <v>43397</v>
      </c>
      <c r="L79" s="142"/>
      <c r="M79" s="142"/>
      <c r="N79" s="142"/>
    </row>
    <row r="80" spans="1:14" x14ac:dyDescent="0.25">
      <c r="A80" s="141"/>
      <c r="B80" s="142"/>
      <c r="C80" s="159"/>
      <c r="D80" s="154"/>
      <c r="E80" s="178"/>
      <c r="F80" s="178"/>
      <c r="G80" s="178"/>
      <c r="H80" s="179"/>
      <c r="I80" s="178"/>
      <c r="J80" s="178"/>
      <c r="K80" s="178"/>
      <c r="L80" s="142"/>
      <c r="M80" s="142"/>
      <c r="N80" s="142"/>
    </row>
    <row r="81" spans="1:14" x14ac:dyDescent="0.25">
      <c r="A81" s="141"/>
      <c r="B81" s="142"/>
      <c r="C81" s="159"/>
      <c r="D81" s="154"/>
      <c r="E81" s="178"/>
      <c r="F81" s="178"/>
      <c r="G81" s="178"/>
      <c r="H81" s="179"/>
      <c r="I81" s="178"/>
      <c r="J81" s="178"/>
      <c r="K81" s="178"/>
      <c r="L81" s="142"/>
      <c r="M81" s="142"/>
      <c r="N81" s="142"/>
    </row>
    <row r="82" spans="1:14" x14ac:dyDescent="0.25">
      <c r="A82" s="141"/>
      <c r="B82" s="142"/>
      <c r="C82" s="138"/>
      <c r="D82" s="154"/>
      <c r="E82" s="178"/>
      <c r="F82" s="178"/>
      <c r="G82" s="178"/>
      <c r="H82" s="179"/>
      <c r="I82" s="178"/>
      <c r="J82" s="178"/>
      <c r="K82" s="178"/>
      <c r="L82" s="142"/>
      <c r="M82" s="142"/>
      <c r="N82" s="142"/>
    </row>
    <row r="83" spans="1:14" x14ac:dyDescent="0.25">
      <c r="A83" s="141"/>
      <c r="B83" s="142"/>
      <c r="C83" s="142"/>
      <c r="D83" s="142"/>
      <c r="E83" s="142"/>
      <c r="F83" s="142"/>
      <c r="G83" s="142"/>
      <c r="H83" s="183"/>
      <c r="I83" s="142"/>
      <c r="J83" s="142"/>
      <c r="K83" s="142"/>
      <c r="L83" s="142"/>
      <c r="M83" s="142"/>
      <c r="N83" s="142"/>
    </row>
    <row r="84" spans="1:14" ht="30" x14ac:dyDescent="0.25">
      <c r="A84" s="141"/>
      <c r="B84" s="142"/>
      <c r="C84" s="152"/>
      <c r="D84" s="158" t="s">
        <v>1061</v>
      </c>
      <c r="E84" s="142"/>
      <c r="F84" s="142"/>
      <c r="G84" s="142"/>
      <c r="H84" s="183"/>
      <c r="I84" s="142"/>
      <c r="J84" s="142"/>
      <c r="K84" s="142"/>
      <c r="L84" s="142"/>
      <c r="M84" s="142"/>
      <c r="N84" s="142"/>
    </row>
    <row r="85" spans="1:14" x14ac:dyDescent="0.25">
      <c r="A85" s="141"/>
      <c r="B85" s="142"/>
      <c r="C85" s="138" t="s">
        <v>1069</v>
      </c>
      <c r="D85" s="184">
        <v>50840</v>
      </c>
      <c r="E85" s="142"/>
      <c r="F85" s="142"/>
      <c r="G85" s="142"/>
      <c r="H85" s="142"/>
      <c r="I85" s="142"/>
      <c r="J85" s="142"/>
      <c r="K85" s="142"/>
      <c r="L85" s="142"/>
      <c r="M85" s="142"/>
      <c r="N85" s="142"/>
    </row>
    <row r="86" spans="1:14" x14ac:dyDescent="0.25">
      <c r="A86" s="141"/>
      <c r="B86" s="142"/>
      <c r="C86" s="138" t="s">
        <v>1070</v>
      </c>
      <c r="D86" s="184">
        <v>52339</v>
      </c>
      <c r="E86" s="142"/>
      <c r="F86" s="142"/>
      <c r="G86" s="142"/>
      <c r="H86" s="142"/>
      <c r="I86" s="142"/>
      <c r="J86" s="142"/>
      <c r="K86" s="142"/>
      <c r="L86" s="142"/>
      <c r="M86" s="142"/>
      <c r="N86" s="142"/>
    </row>
    <row r="87" spans="1:14" x14ac:dyDescent="0.25">
      <c r="A87" s="141"/>
      <c r="B87" s="142"/>
      <c r="C87" s="138" t="s">
        <v>1071</v>
      </c>
      <c r="D87" s="154"/>
      <c r="E87" s="142"/>
      <c r="F87" s="142"/>
      <c r="G87" s="142"/>
      <c r="H87" s="142"/>
      <c r="I87" s="142"/>
      <c r="J87" s="142"/>
      <c r="K87" s="142"/>
      <c r="L87" s="142"/>
      <c r="M87" s="142"/>
      <c r="N87" s="142"/>
    </row>
    <row r="88" spans="1:14" x14ac:dyDescent="0.25">
      <c r="A88" s="141"/>
      <c r="B88" s="142"/>
      <c r="C88" s="142"/>
      <c r="D88" s="142"/>
      <c r="E88" s="142"/>
      <c r="F88" s="142"/>
      <c r="G88" s="142"/>
      <c r="H88" s="142"/>
      <c r="I88" s="142"/>
      <c r="J88" s="142"/>
      <c r="K88" s="142"/>
      <c r="L88" s="142"/>
      <c r="M88" s="142"/>
      <c r="N88" s="142"/>
    </row>
    <row r="89" spans="1:14" x14ac:dyDescent="0.25">
      <c r="A89" s="141"/>
      <c r="B89" s="142"/>
      <c r="C89" s="157" t="s">
        <v>1040</v>
      </c>
      <c r="D89" s="171">
        <v>2018</v>
      </c>
      <c r="E89" s="171">
        <v>2019</v>
      </c>
      <c r="F89" s="171">
        <v>2020</v>
      </c>
      <c r="G89" s="171">
        <v>2021</v>
      </c>
      <c r="H89" s="171">
        <v>2022</v>
      </c>
      <c r="I89" s="171" t="s">
        <v>1123</v>
      </c>
      <c r="J89" s="171" t="s">
        <v>1124</v>
      </c>
      <c r="K89" s="171" t="s">
        <v>1125</v>
      </c>
      <c r="L89" s="171" t="s">
        <v>988</v>
      </c>
      <c r="M89" s="142"/>
      <c r="N89" s="142"/>
    </row>
    <row r="90" spans="1:14" x14ac:dyDescent="0.25">
      <c r="A90" s="141"/>
      <c r="B90" s="142"/>
      <c r="C90" s="138" t="s">
        <v>1</v>
      </c>
      <c r="D90" s="154">
        <v>1539</v>
      </c>
      <c r="E90" s="154">
        <v>7110</v>
      </c>
      <c r="F90" s="154">
        <v>10115</v>
      </c>
      <c r="G90" s="154">
        <v>12268</v>
      </c>
      <c r="H90" s="154">
        <v>7528</v>
      </c>
      <c r="I90" s="154">
        <v>11610</v>
      </c>
      <c r="J90" s="154">
        <v>1259</v>
      </c>
      <c r="K90" s="154">
        <v>910</v>
      </c>
      <c r="L90" s="162">
        <f>SUM(D90:K90)</f>
        <v>52339</v>
      </c>
      <c r="M90" s="142"/>
      <c r="N90" s="142"/>
    </row>
    <row r="91" spans="1:14" x14ac:dyDescent="0.25">
      <c r="A91" s="141"/>
      <c r="B91" s="142"/>
      <c r="C91" s="138" t="s">
        <v>1072</v>
      </c>
      <c r="D91" s="160">
        <f>IF($L$90=0,,(D90/$L$90))</f>
        <v>2.9404459389747607E-2</v>
      </c>
      <c r="E91" s="160">
        <f t="shared" ref="E91:L91" si="8">IF($L$90=0,,(E90/$L$90))</f>
        <v>0.13584516326257667</v>
      </c>
      <c r="F91" s="160">
        <f t="shared" si="8"/>
        <v>0.19325932860773037</v>
      </c>
      <c r="G91" s="160">
        <f t="shared" si="8"/>
        <v>0.2343950018150901</v>
      </c>
      <c r="H91" s="160">
        <f t="shared" si="8"/>
        <v>0.14383155964003896</v>
      </c>
      <c r="I91" s="160">
        <f t="shared" si="8"/>
        <v>0.22182311469458721</v>
      </c>
      <c r="J91" s="160">
        <f t="shared" si="8"/>
        <v>2.4054720189533616E-2</v>
      </c>
      <c r="K91" s="160">
        <f t="shared" si="8"/>
        <v>1.7386652400695465E-2</v>
      </c>
      <c r="L91" s="160">
        <f t="shared" si="8"/>
        <v>1</v>
      </c>
      <c r="M91" s="142"/>
      <c r="N91" s="142"/>
    </row>
    <row r="92" spans="1:14" x14ac:dyDescent="0.25">
      <c r="A92" s="141"/>
      <c r="B92" s="142"/>
      <c r="C92" s="142"/>
      <c r="D92" s="142"/>
      <c r="E92" s="142"/>
      <c r="F92" s="142"/>
      <c r="G92" s="142"/>
      <c r="H92" s="142"/>
      <c r="I92" s="142"/>
      <c r="J92" s="142"/>
      <c r="K92" s="142"/>
      <c r="L92" s="142"/>
      <c r="M92" s="142"/>
      <c r="N92" s="142"/>
    </row>
    <row r="93" spans="1:14" ht="30" x14ac:dyDescent="0.25">
      <c r="A93" s="141"/>
      <c r="B93" s="142"/>
      <c r="C93" s="157" t="s">
        <v>1023</v>
      </c>
      <c r="D93" s="158" t="s">
        <v>1061</v>
      </c>
      <c r="E93" s="158" t="s">
        <v>1073</v>
      </c>
      <c r="F93" s="180"/>
      <c r="G93" s="180"/>
      <c r="H93" s="180"/>
      <c r="I93" s="180"/>
      <c r="J93" s="180"/>
      <c r="K93" s="180"/>
      <c r="L93" s="180"/>
      <c r="M93" s="180"/>
      <c r="N93" s="142"/>
    </row>
    <row r="94" spans="1:14" x14ac:dyDescent="0.25">
      <c r="A94" s="141"/>
      <c r="B94" s="142"/>
      <c r="C94" s="138" t="s">
        <v>1027</v>
      </c>
      <c r="D94" s="154">
        <v>28793</v>
      </c>
      <c r="E94" s="160">
        <f>IF($D$96=0,,(D94/$D$96))</f>
        <v>0.55012514568486215</v>
      </c>
      <c r="F94" s="142"/>
      <c r="G94" s="142"/>
      <c r="H94" s="142"/>
      <c r="I94" s="142"/>
      <c r="J94" s="142"/>
      <c r="K94" s="142"/>
      <c r="L94" s="142"/>
      <c r="M94" s="142"/>
      <c r="N94" s="142"/>
    </row>
    <row r="95" spans="1:14" x14ac:dyDescent="0.25">
      <c r="A95" s="141"/>
      <c r="B95" s="142"/>
      <c r="C95" s="138" t="s">
        <v>1025</v>
      </c>
      <c r="D95" s="154">
        <v>23546</v>
      </c>
      <c r="E95" s="160">
        <f t="shared" ref="E95:E96" si="9">IF($D$96=0,,(D95/$D$96))</f>
        <v>0.44987485431513785</v>
      </c>
      <c r="F95" s="142"/>
      <c r="G95" s="142"/>
      <c r="H95" s="142"/>
      <c r="I95" s="142"/>
      <c r="J95" s="142"/>
      <c r="K95" s="142"/>
      <c r="L95" s="142"/>
      <c r="M95" s="142"/>
      <c r="N95" s="142"/>
    </row>
    <row r="96" spans="1:14" x14ac:dyDescent="0.25">
      <c r="A96" s="141"/>
      <c r="B96" s="142"/>
      <c r="C96" s="155" t="s">
        <v>988</v>
      </c>
      <c r="D96" s="162">
        <f>SUM(D94:D95)</f>
        <v>52339</v>
      </c>
      <c r="E96" s="163">
        <f t="shared" si="9"/>
        <v>1</v>
      </c>
      <c r="F96" s="142"/>
      <c r="G96" s="142"/>
      <c r="H96" s="142"/>
      <c r="I96" s="142"/>
      <c r="J96" s="142"/>
      <c r="K96" s="142"/>
      <c r="L96" s="142"/>
      <c r="M96" s="142"/>
      <c r="N96" s="142"/>
    </row>
    <row r="97" spans="1:14" x14ac:dyDescent="0.25">
      <c r="A97" s="141"/>
      <c r="B97" s="142"/>
      <c r="C97" s="142"/>
      <c r="D97" s="142"/>
      <c r="E97" s="142"/>
      <c r="F97" s="142"/>
      <c r="G97" s="142"/>
      <c r="H97" s="142"/>
      <c r="I97" s="142"/>
      <c r="J97" s="142"/>
      <c r="K97" s="142"/>
      <c r="L97" s="142"/>
      <c r="M97" s="142"/>
      <c r="N97" s="142"/>
    </row>
    <row r="98" spans="1:14" ht="18.75" x14ac:dyDescent="0.3">
      <c r="A98" s="141"/>
      <c r="B98" s="142"/>
      <c r="C98" s="143" t="s">
        <v>1074</v>
      </c>
      <c r="D98" s="176"/>
      <c r="E98" s="176"/>
      <c r="F98" s="176"/>
      <c r="G98" s="176"/>
      <c r="H98" s="176"/>
      <c r="I98" s="176"/>
      <c r="J98" s="176"/>
      <c r="K98" s="176"/>
      <c r="L98" s="176"/>
      <c r="M98" s="176"/>
      <c r="N98" s="142"/>
    </row>
    <row r="99" spans="1:14" x14ac:dyDescent="0.25">
      <c r="A99" s="141"/>
      <c r="B99" s="142"/>
      <c r="C99" s="142"/>
      <c r="D99" s="169"/>
      <c r="E99" s="142"/>
      <c r="F99" s="142"/>
      <c r="G99" s="142"/>
      <c r="H99" s="142"/>
      <c r="I99" s="142"/>
      <c r="J99" s="142"/>
      <c r="K99" s="142"/>
      <c r="L99" s="142"/>
      <c r="M99" s="142"/>
      <c r="N99" s="142"/>
    </row>
    <row r="100" spans="1:14" ht="30" x14ac:dyDescent="0.25">
      <c r="B100" s="142"/>
      <c r="C100" s="185" t="s">
        <v>1075</v>
      </c>
      <c r="D100" s="186" t="s">
        <v>1076</v>
      </c>
      <c r="E100" s="158" t="s">
        <v>1077</v>
      </c>
      <c r="F100" s="142"/>
      <c r="G100" s="142"/>
      <c r="H100" s="142"/>
      <c r="I100" s="142"/>
      <c r="J100" s="142"/>
      <c r="K100" s="142"/>
      <c r="L100" s="142"/>
      <c r="M100" s="142"/>
      <c r="N100" s="142"/>
    </row>
    <row r="101" spans="1:14" x14ac:dyDescent="0.25">
      <c r="B101" s="142"/>
      <c r="C101" s="187" t="s">
        <v>41</v>
      </c>
      <c r="D101" s="188">
        <v>71926</v>
      </c>
      <c r="E101" s="195">
        <v>45454</v>
      </c>
      <c r="F101" s="142"/>
      <c r="G101" s="142"/>
      <c r="H101" s="142"/>
      <c r="I101" s="142"/>
      <c r="J101" s="142"/>
      <c r="K101" s="142"/>
      <c r="L101" s="142"/>
      <c r="M101" s="142"/>
      <c r="N101" s="142"/>
    </row>
    <row r="102" spans="1:14" x14ac:dyDescent="0.25">
      <c r="B102" s="142"/>
      <c r="C102" s="187" t="s">
        <v>57</v>
      </c>
      <c r="D102" s="188"/>
      <c r="E102" s="195">
        <v>3318</v>
      </c>
      <c r="F102" s="142"/>
      <c r="G102" s="142"/>
      <c r="H102" s="142"/>
      <c r="I102" s="142"/>
      <c r="J102" s="142"/>
      <c r="K102" s="142"/>
      <c r="L102" s="142"/>
      <c r="M102" s="142"/>
      <c r="N102" s="142"/>
    </row>
    <row r="103" spans="1:14" x14ac:dyDescent="0.25">
      <c r="B103" s="142"/>
      <c r="C103" s="187" t="s">
        <v>1078</v>
      </c>
      <c r="D103" s="132"/>
      <c r="E103" s="196"/>
      <c r="F103" s="142"/>
      <c r="G103" s="142"/>
      <c r="H103" s="142"/>
      <c r="I103" s="142"/>
      <c r="J103" s="142"/>
      <c r="K103" s="142"/>
      <c r="L103" s="142"/>
      <c r="M103" s="142"/>
      <c r="N103" s="142"/>
    </row>
    <row r="104" spans="1:14" x14ac:dyDescent="0.25">
      <c r="B104" s="142"/>
      <c r="C104" s="189" t="s">
        <v>2</v>
      </c>
      <c r="D104" s="131"/>
      <c r="E104" s="197">
        <v>3567</v>
      </c>
      <c r="F104" s="142"/>
      <c r="G104" s="142"/>
      <c r="H104" s="142"/>
      <c r="I104" s="142"/>
      <c r="J104" s="142"/>
      <c r="K104" s="142"/>
      <c r="L104" s="142"/>
      <c r="M104" s="142"/>
      <c r="N104" s="142"/>
    </row>
    <row r="105" spans="1:14" x14ac:dyDescent="0.25">
      <c r="B105" s="142"/>
      <c r="C105" s="190" t="s">
        <v>988</v>
      </c>
      <c r="D105" s="130">
        <f>SUM(D101:D104)</f>
        <v>71926</v>
      </c>
      <c r="E105" s="129">
        <f t="shared" ref="E105" si="10">SUM(E101:E104)</f>
        <v>52339</v>
      </c>
      <c r="F105" s="142"/>
      <c r="G105" s="142"/>
      <c r="H105" s="142"/>
      <c r="I105" s="142"/>
      <c r="J105" s="142"/>
      <c r="K105" s="142"/>
      <c r="L105" s="142"/>
      <c r="M105" s="142"/>
      <c r="N105" s="142"/>
    </row>
    <row r="106" spans="1:14" x14ac:dyDescent="0.25">
      <c r="B106" s="142"/>
      <c r="C106" s="142"/>
      <c r="D106" s="169"/>
      <c r="E106" s="142"/>
      <c r="F106" s="142"/>
      <c r="G106" s="142"/>
      <c r="H106" s="142"/>
      <c r="I106" s="142"/>
      <c r="J106" s="142"/>
      <c r="K106" s="142"/>
      <c r="L106" s="142"/>
      <c r="M106" s="142"/>
      <c r="N106" s="142"/>
    </row>
    <row r="107" spans="1:14" x14ac:dyDescent="0.25">
      <c r="B107" s="142"/>
      <c r="C107" s="142"/>
      <c r="D107" s="169"/>
      <c r="E107" s="142"/>
      <c r="F107" s="142"/>
      <c r="G107" s="142"/>
      <c r="H107" s="142"/>
      <c r="I107" s="142"/>
      <c r="J107" s="142"/>
      <c r="K107" s="142"/>
      <c r="L107" s="142"/>
      <c r="M107" s="142"/>
      <c r="N107" s="142"/>
    </row>
    <row r="108" spans="1:14" x14ac:dyDescent="0.25">
      <c r="B108" s="142"/>
      <c r="C108" s="142"/>
      <c r="D108" s="169"/>
      <c r="E108" s="142"/>
      <c r="F108" s="142"/>
      <c r="G108" s="142"/>
      <c r="H108" s="142"/>
      <c r="I108" s="142"/>
      <c r="J108" s="142"/>
      <c r="K108" s="142"/>
      <c r="L108" s="142"/>
      <c r="M108" s="142"/>
      <c r="N108" s="142"/>
    </row>
    <row r="109" spans="1:14" x14ac:dyDescent="0.25">
      <c r="B109" s="142"/>
      <c r="C109" s="142"/>
      <c r="D109" s="169"/>
      <c r="E109" s="142"/>
      <c r="F109" s="142"/>
      <c r="G109" s="142"/>
      <c r="H109" s="142"/>
      <c r="I109" s="142"/>
      <c r="J109" s="142"/>
      <c r="K109" s="142"/>
      <c r="L109" s="142"/>
      <c r="M109" s="142"/>
      <c r="N109" s="142"/>
    </row>
    <row r="110" spans="1:14" x14ac:dyDescent="0.25">
      <c r="B110" s="142"/>
      <c r="C110" s="142"/>
      <c r="D110" s="169"/>
      <c r="E110" s="142"/>
      <c r="F110" s="142"/>
      <c r="G110" s="142"/>
      <c r="H110" s="142"/>
      <c r="I110" s="142"/>
      <c r="J110" s="142"/>
      <c r="K110" s="142"/>
      <c r="L110" s="142"/>
      <c r="M110" s="142"/>
      <c r="N110" s="142"/>
    </row>
    <row r="111" spans="1:14" x14ac:dyDescent="0.25">
      <c r="B111" s="142"/>
      <c r="C111" s="142"/>
      <c r="D111" s="169"/>
      <c r="E111" s="142"/>
      <c r="F111" s="142"/>
      <c r="G111" s="142"/>
      <c r="H111" s="142"/>
      <c r="I111" s="142"/>
      <c r="J111" s="142"/>
      <c r="K111" s="142"/>
      <c r="L111" s="142"/>
      <c r="M111" s="142"/>
      <c r="N111" s="142"/>
    </row>
    <row r="112" spans="1:14" x14ac:dyDescent="0.25">
      <c r="B112" s="142"/>
      <c r="C112" s="142"/>
      <c r="D112" s="169"/>
      <c r="E112" s="142"/>
      <c r="F112" s="142"/>
      <c r="G112" s="142"/>
      <c r="H112" s="142"/>
      <c r="I112" s="142"/>
      <c r="J112" s="142"/>
      <c r="K112" s="142"/>
      <c r="L112" s="142"/>
      <c r="M112" s="142"/>
      <c r="N112" s="142"/>
    </row>
    <row r="113" spans="2:14" x14ac:dyDescent="0.25">
      <c r="B113" s="142"/>
      <c r="C113" s="142"/>
      <c r="D113" s="169"/>
      <c r="E113" s="142"/>
      <c r="F113" s="142"/>
      <c r="G113" s="142"/>
      <c r="H113" s="142"/>
      <c r="I113" s="142"/>
      <c r="J113" s="142"/>
      <c r="K113" s="142"/>
      <c r="L113" s="142"/>
      <c r="M113" s="142"/>
      <c r="N113" s="142"/>
    </row>
    <row r="114" spans="2:14" x14ac:dyDescent="0.25">
      <c r="B114" s="142"/>
      <c r="C114" s="142"/>
      <c r="D114" s="169"/>
      <c r="E114" s="142"/>
      <c r="F114" s="142"/>
      <c r="G114" s="142"/>
      <c r="H114" s="142"/>
      <c r="I114" s="142"/>
      <c r="J114" s="142"/>
      <c r="K114" s="142"/>
      <c r="L114" s="142"/>
      <c r="M114" s="142"/>
      <c r="N114" s="142"/>
    </row>
    <row r="115" spans="2:14" x14ac:dyDescent="0.25">
      <c r="B115" s="142"/>
      <c r="C115" s="142"/>
      <c r="D115" s="169"/>
      <c r="E115" s="142"/>
      <c r="F115" s="142"/>
      <c r="G115" s="142"/>
      <c r="H115" s="142"/>
      <c r="I115" s="142"/>
      <c r="J115" s="142"/>
      <c r="K115" s="142"/>
      <c r="L115" s="142"/>
      <c r="M115" s="142"/>
      <c r="N115" s="142"/>
    </row>
    <row r="116" spans="2:14" x14ac:dyDescent="0.25">
      <c r="B116" s="142"/>
      <c r="C116" s="142"/>
      <c r="D116" s="169"/>
      <c r="E116" s="142"/>
      <c r="F116" s="142"/>
      <c r="G116" s="142"/>
      <c r="H116" s="142"/>
      <c r="I116" s="142"/>
      <c r="J116" s="142"/>
      <c r="K116" s="142"/>
      <c r="L116" s="142"/>
      <c r="M116" s="142"/>
      <c r="N116" s="142"/>
    </row>
    <row r="117" spans="2:14" x14ac:dyDescent="0.25">
      <c r="B117" s="142"/>
      <c r="C117" s="142"/>
      <c r="D117" s="169"/>
      <c r="E117" s="142"/>
      <c r="F117" s="142"/>
      <c r="G117" s="142"/>
      <c r="H117" s="142"/>
      <c r="I117" s="142"/>
      <c r="J117" s="142"/>
      <c r="K117" s="142"/>
      <c r="L117" s="142"/>
      <c r="M117" s="142"/>
      <c r="N117" s="142"/>
    </row>
    <row r="118" spans="2:14" x14ac:dyDescent="0.25">
      <c r="B118" s="142"/>
      <c r="C118" s="142"/>
      <c r="D118" s="169"/>
      <c r="E118" s="142"/>
      <c r="F118" s="142"/>
      <c r="G118" s="142"/>
      <c r="H118" s="142"/>
      <c r="I118" s="142"/>
      <c r="J118" s="142"/>
      <c r="K118" s="142"/>
      <c r="L118" s="142"/>
      <c r="M118" s="142"/>
      <c r="N118" s="142"/>
    </row>
    <row r="119" spans="2:14" ht="30" x14ac:dyDescent="0.25">
      <c r="B119" s="142"/>
      <c r="C119" s="185" t="s">
        <v>1079</v>
      </c>
      <c r="D119" s="186" t="s">
        <v>1076</v>
      </c>
      <c r="E119" s="158" t="s">
        <v>1077</v>
      </c>
      <c r="F119" s="142"/>
      <c r="G119" s="142"/>
      <c r="H119" s="142"/>
      <c r="I119" s="142"/>
      <c r="J119" s="142"/>
      <c r="K119" s="142"/>
      <c r="L119" s="142"/>
      <c r="M119" s="142"/>
      <c r="N119" s="142"/>
    </row>
    <row r="120" spans="2:14" x14ac:dyDescent="0.25">
      <c r="B120" s="142"/>
      <c r="C120" s="187" t="s">
        <v>1025</v>
      </c>
      <c r="D120" s="188">
        <v>38319</v>
      </c>
      <c r="E120" s="195">
        <v>23546</v>
      </c>
      <c r="F120" s="142"/>
      <c r="G120" s="142"/>
      <c r="H120" s="142"/>
      <c r="I120" s="142"/>
      <c r="J120" s="142"/>
      <c r="K120" s="142"/>
      <c r="L120" s="142"/>
      <c r="M120" s="142"/>
      <c r="N120" s="142"/>
    </row>
    <row r="121" spans="2:14" x14ac:dyDescent="0.25">
      <c r="B121" s="142"/>
      <c r="C121" s="187" t="s">
        <v>1027</v>
      </c>
      <c r="D121" s="188">
        <v>33607</v>
      </c>
      <c r="E121" s="195">
        <v>28793</v>
      </c>
      <c r="F121" s="142"/>
      <c r="G121" s="142"/>
      <c r="H121" s="142"/>
      <c r="I121" s="142"/>
      <c r="J121" s="142"/>
      <c r="K121" s="142"/>
      <c r="L121" s="142"/>
      <c r="M121" s="142"/>
      <c r="N121" s="142"/>
    </row>
    <row r="122" spans="2:14" x14ac:dyDescent="0.25">
      <c r="B122" s="142"/>
      <c r="C122" s="191" t="s">
        <v>1080</v>
      </c>
      <c r="D122" s="192"/>
      <c r="E122" s="128"/>
      <c r="F122" s="142"/>
      <c r="G122" s="142"/>
      <c r="H122" s="142"/>
      <c r="I122" s="142"/>
      <c r="J122" s="142"/>
      <c r="K122" s="142"/>
      <c r="L122" s="142"/>
      <c r="M122" s="142"/>
      <c r="N122" s="142"/>
    </row>
    <row r="123" spans="2:14" x14ac:dyDescent="0.25">
      <c r="B123" s="142"/>
      <c r="C123" s="193" t="s">
        <v>988</v>
      </c>
      <c r="D123" s="207">
        <f t="shared" ref="D123:E123" si="11">SUM(D120:D122)</f>
        <v>71926</v>
      </c>
      <c r="E123" s="127">
        <f t="shared" si="11"/>
        <v>52339</v>
      </c>
      <c r="F123" s="142"/>
      <c r="G123" s="142"/>
      <c r="H123" s="142"/>
      <c r="I123" s="142"/>
      <c r="J123" s="142"/>
      <c r="K123" s="142"/>
      <c r="L123" s="142"/>
      <c r="M123" s="142"/>
      <c r="N123" s="142"/>
    </row>
    <row r="124" spans="2:14" x14ac:dyDescent="0.25">
      <c r="B124" s="142"/>
      <c r="C124" s="142"/>
      <c r="D124" s="169"/>
      <c r="E124" s="142"/>
      <c r="F124" s="142"/>
      <c r="G124" s="142"/>
      <c r="H124" s="142"/>
      <c r="I124" s="142"/>
      <c r="J124" s="142"/>
      <c r="K124" s="142"/>
      <c r="L124" s="142"/>
      <c r="M124" s="142"/>
      <c r="N124" s="142"/>
    </row>
    <row r="125" spans="2:14" x14ac:dyDescent="0.25">
      <c r="B125" s="142"/>
      <c r="C125" s="142"/>
      <c r="D125" s="169"/>
      <c r="E125" s="142"/>
      <c r="F125" s="142"/>
      <c r="G125" s="142"/>
      <c r="H125" s="142"/>
      <c r="I125" s="142"/>
      <c r="J125" s="142"/>
      <c r="K125" s="142"/>
      <c r="L125" s="142"/>
      <c r="M125" s="142"/>
      <c r="N125" s="142"/>
    </row>
    <row r="126" spans="2:14" x14ac:dyDescent="0.25">
      <c r="B126" s="142"/>
      <c r="C126" s="142"/>
      <c r="D126" s="169"/>
      <c r="E126" s="142"/>
      <c r="F126" s="142"/>
      <c r="G126" s="142"/>
      <c r="H126" s="142"/>
      <c r="I126" s="142"/>
      <c r="J126" s="142"/>
      <c r="K126" s="142"/>
      <c r="L126" s="142"/>
      <c r="M126" s="142"/>
      <c r="N126" s="142"/>
    </row>
    <row r="127" spans="2:14" x14ac:dyDescent="0.25">
      <c r="B127" s="142"/>
      <c r="C127" s="142"/>
      <c r="D127" s="169"/>
      <c r="E127" s="142"/>
      <c r="F127" s="142"/>
      <c r="G127" s="142"/>
      <c r="H127" s="142"/>
      <c r="I127" s="142"/>
      <c r="J127" s="142"/>
      <c r="K127" s="142"/>
      <c r="L127" s="142"/>
      <c r="M127" s="142"/>
      <c r="N127" s="142"/>
    </row>
    <row r="128" spans="2:14" x14ac:dyDescent="0.25">
      <c r="B128" s="142"/>
      <c r="C128" s="142"/>
      <c r="D128" s="169"/>
      <c r="E128" s="142"/>
      <c r="F128" s="142"/>
      <c r="G128" s="142"/>
      <c r="H128" s="142"/>
      <c r="I128" s="142"/>
      <c r="J128" s="142"/>
      <c r="K128" s="142"/>
      <c r="L128" s="142"/>
      <c r="M128" s="142"/>
      <c r="N128" s="142"/>
    </row>
    <row r="129" spans="2:14" x14ac:dyDescent="0.25">
      <c r="B129" s="142"/>
      <c r="C129" s="142"/>
      <c r="D129" s="169"/>
      <c r="E129" s="142"/>
      <c r="F129" s="142"/>
      <c r="G129" s="142"/>
      <c r="H129" s="142"/>
      <c r="I129" s="142"/>
      <c r="J129" s="142"/>
      <c r="K129" s="142"/>
      <c r="L129" s="142"/>
      <c r="M129" s="142"/>
      <c r="N129" s="142"/>
    </row>
    <row r="130" spans="2:14" x14ac:dyDescent="0.25">
      <c r="B130" s="142"/>
      <c r="C130" s="142"/>
      <c r="D130" s="169"/>
      <c r="E130" s="142"/>
      <c r="F130" s="142"/>
      <c r="G130" s="142"/>
      <c r="H130" s="142"/>
      <c r="I130" s="142"/>
      <c r="J130" s="142"/>
      <c r="K130" s="142"/>
      <c r="L130" s="142"/>
      <c r="M130" s="142"/>
      <c r="N130" s="142"/>
    </row>
    <row r="131" spans="2:14" x14ac:dyDescent="0.25">
      <c r="B131" s="142"/>
      <c r="C131" s="142"/>
      <c r="D131" s="169"/>
      <c r="E131" s="142"/>
      <c r="F131" s="142"/>
      <c r="G131" s="142"/>
      <c r="H131" s="142"/>
      <c r="I131" s="142"/>
      <c r="J131" s="142"/>
      <c r="K131" s="142"/>
      <c r="L131" s="142"/>
      <c r="M131" s="142"/>
      <c r="N131" s="142"/>
    </row>
    <row r="132" spans="2:14" x14ac:dyDescent="0.25">
      <c r="B132" s="142"/>
      <c r="C132" s="142"/>
      <c r="D132" s="169"/>
      <c r="E132" s="142"/>
      <c r="F132" s="142"/>
      <c r="G132" s="142"/>
      <c r="H132" s="142"/>
      <c r="I132" s="142"/>
      <c r="J132" s="142"/>
      <c r="K132" s="142"/>
      <c r="L132" s="142"/>
      <c r="M132" s="142"/>
      <c r="N132" s="142"/>
    </row>
    <row r="133" spans="2:14" x14ac:dyDescent="0.25">
      <c r="B133" s="142"/>
      <c r="C133" s="142"/>
      <c r="D133" s="169"/>
      <c r="E133" s="142"/>
      <c r="F133" s="142"/>
      <c r="G133" s="142"/>
      <c r="H133" s="142"/>
      <c r="I133" s="142"/>
      <c r="J133" s="142"/>
      <c r="K133" s="142"/>
      <c r="L133" s="142"/>
      <c r="M133" s="142"/>
      <c r="N133" s="142"/>
    </row>
    <row r="134" spans="2:14" x14ac:dyDescent="0.25">
      <c r="B134" s="142"/>
      <c r="C134" s="142"/>
      <c r="D134" s="169"/>
      <c r="E134" s="142"/>
      <c r="F134" s="142"/>
      <c r="G134" s="142"/>
      <c r="H134" s="142"/>
      <c r="I134" s="142"/>
      <c r="J134" s="142"/>
      <c r="K134" s="142"/>
      <c r="L134" s="142"/>
      <c r="M134" s="142"/>
      <c r="N134" s="142"/>
    </row>
    <row r="135" spans="2:14" x14ac:dyDescent="0.25">
      <c r="B135" s="142"/>
      <c r="C135" s="142"/>
      <c r="D135" s="142"/>
      <c r="E135" s="142"/>
      <c r="F135" s="142"/>
      <c r="G135" s="142"/>
      <c r="H135" s="142"/>
      <c r="I135" s="142"/>
      <c r="J135" s="142"/>
      <c r="K135" s="142"/>
      <c r="L135" s="142"/>
      <c r="M135" s="142"/>
      <c r="N135" s="142"/>
    </row>
    <row r="136" spans="2:14" x14ac:dyDescent="0.25">
      <c r="B136" s="142"/>
      <c r="C136" s="142"/>
      <c r="D136" s="142"/>
      <c r="E136" s="142"/>
      <c r="F136" s="142"/>
      <c r="G136" s="142"/>
      <c r="H136" s="142"/>
      <c r="I136" s="142"/>
      <c r="J136" s="142"/>
      <c r="K136" s="142"/>
      <c r="L136" s="142"/>
      <c r="M136" s="142"/>
      <c r="N136" s="142"/>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2018-07-11T13:22:39Z</dcterms:modified>
</cp:coreProperties>
</file>